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mbeddings/oleObject1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1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LANCES Y RESULTADOS 2010-2023 LIC. HERRERA\"/>
    </mc:Choice>
  </mc:AlternateContent>
  <xr:revisionPtr revIDLastSave="0" documentId="8_{EF093A6C-5E19-447B-9E7A-33772477E4C7}" xr6:coauthVersionLast="47" xr6:coauthVersionMax="47" xr10:uidLastSave="{00000000-0000-0000-0000-000000000000}"/>
  <bookViews>
    <workbookView xWindow="-10" yWindow="-10" windowWidth="19220" windowHeight="10100" xr2:uid="{E0C5B2EA-0972-4FEC-B860-E61ED4DB457A}"/>
  </bookViews>
  <sheets>
    <sheet name="Hoja1" sheetId="1" r:id="rId1"/>
    <sheet name="Hoja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R58" i="1" l="1"/>
  <c r="FP58" i="1"/>
  <c r="FP60" i="1" s="1"/>
  <c r="FN58" i="1"/>
  <c r="FR57" i="1"/>
  <c r="FT52" i="1"/>
  <c r="FR52" i="1"/>
  <c r="FP52" i="1"/>
  <c r="FN52" i="1"/>
  <c r="FN46" i="1"/>
  <c r="FJ46" i="1" s="1"/>
  <c r="FN17" i="1"/>
  <c r="FN47" i="1"/>
  <c r="FT60" i="1"/>
  <c r="FN59" i="1"/>
  <c r="FJ59" i="1" s="1"/>
  <c r="FN57" i="1"/>
  <c r="FJ57" i="1" s="1"/>
  <c r="FN55" i="1"/>
  <c r="FJ55" i="1" s="1"/>
  <c r="FL52" i="1"/>
  <c r="FL58" i="1" s="1"/>
  <c r="FJ51" i="1"/>
  <c r="FJ50" i="1"/>
  <c r="FJ49" i="1"/>
  <c r="FJ48" i="1"/>
  <c r="FJ45" i="1"/>
  <c r="FJ44" i="1"/>
  <c r="FJ43" i="1"/>
  <c r="FJ42" i="1"/>
  <c r="FJ36" i="1"/>
  <c r="FN35" i="1"/>
  <c r="FJ35" i="1" s="1"/>
  <c r="FJ34" i="1"/>
  <c r="FJ33" i="1"/>
  <c r="FJ32" i="1"/>
  <c r="FJ30" i="1"/>
  <c r="FJ29" i="1"/>
  <c r="FN28" i="1"/>
  <c r="FJ28" i="1" s="1"/>
  <c r="FN27" i="1"/>
  <c r="FJ27" i="1"/>
  <c r="FT25" i="1"/>
  <c r="FT37" i="1" s="1"/>
  <c r="FR25" i="1"/>
  <c r="FR37" i="1" s="1"/>
  <c r="FP25" i="1"/>
  <c r="FP37" i="1" s="1"/>
  <c r="FL25" i="1"/>
  <c r="FL37" i="1" s="1"/>
  <c r="FN24" i="1"/>
  <c r="FJ24" i="1" s="1"/>
  <c r="FJ23" i="1"/>
  <c r="FN22" i="1"/>
  <c r="FJ22" i="1" s="1"/>
  <c r="FN21" i="1"/>
  <c r="FJ21" i="1" s="1"/>
  <c r="FN20" i="1"/>
  <c r="FJ20" i="1" s="1"/>
  <c r="FN19" i="1"/>
  <c r="FJ19" i="1" s="1"/>
  <c r="FN18" i="1"/>
  <c r="FJ18" i="1" s="1"/>
  <c r="FJ17" i="1"/>
  <c r="FN16" i="1"/>
  <c r="FJ16" i="1" s="1"/>
  <c r="FD60" i="1"/>
  <c r="FB59" i="1"/>
  <c r="EX59" i="1" s="1"/>
  <c r="FB58" i="1"/>
  <c r="FF58" i="1"/>
  <c r="FB57" i="1"/>
  <c r="EX57" i="1" s="1"/>
  <c r="FB55" i="1"/>
  <c r="EX55" i="1" s="1"/>
  <c r="FF57" i="1"/>
  <c r="EZ58" i="1"/>
  <c r="EZ60" i="1" s="1"/>
  <c r="FB47" i="1"/>
  <c r="FB52" i="1" s="1"/>
  <c r="FB35" i="1"/>
  <c r="EX35" i="1" s="1"/>
  <c r="EX24" i="1"/>
  <c r="EX23" i="1"/>
  <c r="FB18" i="1"/>
  <c r="EX18" i="1" s="1"/>
  <c r="FH52" i="1"/>
  <c r="FH60" i="1" s="1"/>
  <c r="FF52" i="1"/>
  <c r="EZ52" i="1"/>
  <c r="EX51" i="1"/>
  <c r="EX50" i="1"/>
  <c r="EX49" i="1"/>
  <c r="EX48" i="1"/>
  <c r="EX46" i="1"/>
  <c r="EX45" i="1"/>
  <c r="EX44" i="1"/>
  <c r="EX43" i="1"/>
  <c r="EX42" i="1"/>
  <c r="EX36" i="1"/>
  <c r="EX34" i="1"/>
  <c r="EX33" i="1"/>
  <c r="EX32" i="1"/>
  <c r="EX30" i="1"/>
  <c r="EX29" i="1"/>
  <c r="FB28" i="1"/>
  <c r="EX28" i="1" s="1"/>
  <c r="FB27" i="1"/>
  <c r="EX27" i="1" s="1"/>
  <c r="FH25" i="1"/>
  <c r="FH37" i="1" s="1"/>
  <c r="FF25" i="1"/>
  <c r="FF37" i="1" s="1"/>
  <c r="FD25" i="1"/>
  <c r="FD37" i="1" s="1"/>
  <c r="EZ25" i="1"/>
  <c r="EZ37" i="1" s="1"/>
  <c r="FB24" i="1"/>
  <c r="FB22" i="1"/>
  <c r="EX22" i="1" s="1"/>
  <c r="FB21" i="1"/>
  <c r="EX21" i="1" s="1"/>
  <c r="FB20" i="1"/>
  <c r="EX20" i="1" s="1"/>
  <c r="FB19" i="1"/>
  <c r="EX19" i="1" s="1"/>
  <c r="EX17" i="1"/>
  <c r="FB16" i="1"/>
  <c r="EX16" i="1" s="1"/>
  <c r="EP71" i="1"/>
  <c r="EL59" i="1"/>
  <c r="EP56" i="1"/>
  <c r="EP57" i="1"/>
  <c r="EL57" i="1" s="1"/>
  <c r="EP59" i="1"/>
  <c r="EP55" i="1"/>
  <c r="EL55" i="1" s="1"/>
  <c r="ER60" i="1"/>
  <c r="ET58" i="1"/>
  <c r="ET60" i="1" s="1"/>
  <c r="EN60" i="1"/>
  <c r="EV52" i="1"/>
  <c r="EV58" i="1" s="1"/>
  <c r="EN52" i="1"/>
  <c r="ET52" i="1"/>
  <c r="EL50" i="1"/>
  <c r="EL48" i="1"/>
  <c r="EP47" i="1"/>
  <c r="EL47" i="1" s="1"/>
  <c r="EL43" i="1"/>
  <c r="EL42" i="1"/>
  <c r="EL52" i="1" s="1"/>
  <c r="EL51" i="1"/>
  <c r="EL49" i="1"/>
  <c r="EL46" i="1"/>
  <c r="EL45" i="1"/>
  <c r="EL44" i="1"/>
  <c r="EL36" i="1"/>
  <c r="EP28" i="1"/>
  <c r="EL28" i="1" s="1"/>
  <c r="EL29" i="1"/>
  <c r="EL30" i="1"/>
  <c r="EL32" i="1"/>
  <c r="EL33" i="1"/>
  <c r="EL34" i="1"/>
  <c r="EL35" i="1"/>
  <c r="EP27" i="1"/>
  <c r="EL27" i="1" s="1"/>
  <c r="EV25" i="1"/>
  <c r="EV37" i="1" s="1"/>
  <c r="ET25" i="1"/>
  <c r="ET37" i="1" s="1"/>
  <c r="ER25" i="1"/>
  <c r="ER37" i="1" s="1"/>
  <c r="EN25" i="1"/>
  <c r="EN37" i="1" s="1"/>
  <c r="EL17" i="1"/>
  <c r="EL18" i="1"/>
  <c r="EL20" i="1"/>
  <c r="EL16" i="1"/>
  <c r="EP24" i="1"/>
  <c r="EP22" i="1"/>
  <c r="EL22" i="1" s="1"/>
  <c r="EP21" i="1"/>
  <c r="EL21" i="1" s="1"/>
  <c r="EP20" i="1"/>
  <c r="EP19" i="1"/>
  <c r="EL19" i="1" s="1"/>
  <c r="EP16" i="1"/>
  <c r="FR60" i="1" l="1"/>
  <c r="FN60" i="1"/>
  <c r="FJ47" i="1"/>
  <c r="FJ52" i="1" s="1"/>
  <c r="FJ25" i="1"/>
  <c r="FJ37" i="1" s="1"/>
  <c r="FL60" i="1"/>
  <c r="FN25" i="1"/>
  <c r="FN37" i="1" s="1"/>
  <c r="EL60" i="1"/>
  <c r="EL58" i="1"/>
  <c r="EV60" i="1"/>
  <c r="EP58" i="1"/>
  <c r="EP60" i="1" s="1"/>
  <c r="EP52" i="1"/>
  <c r="EP25" i="1"/>
  <c r="EP37" i="1" s="1"/>
  <c r="EX25" i="1"/>
  <c r="EX37" i="1" s="1"/>
  <c r="EX47" i="1"/>
  <c r="EX52" i="1" s="1"/>
  <c r="FB25" i="1"/>
  <c r="FB37" i="1" s="1"/>
  <c r="EX58" i="1"/>
  <c r="FB60" i="1"/>
  <c r="EX60" i="1" s="1"/>
  <c r="FF60" i="1"/>
  <c r="EL25" i="1"/>
  <c r="EL37" i="1" s="1"/>
  <c r="EJ60" i="1"/>
  <c r="EH60" i="1"/>
  <c r="EF60" i="1"/>
  <c r="ED59" i="1"/>
  <c r="DZ59" i="1" s="1"/>
  <c r="ED58" i="1"/>
  <c r="EJ57" i="1"/>
  <c r="EH57" i="1"/>
  <c r="EF57" i="1"/>
  <c r="ED57" i="1"/>
  <c r="EB57" i="1"/>
  <c r="DZ57" i="1"/>
  <c r="ED55" i="1"/>
  <c r="DZ55" i="1"/>
  <c r="EJ52" i="1"/>
  <c r="EH52" i="1"/>
  <c r="EF52" i="1"/>
  <c r="EB52" i="1"/>
  <c r="DZ49" i="1"/>
  <c r="ED47" i="1"/>
  <c r="ED52" i="1" s="1"/>
  <c r="DZ46" i="1"/>
  <c r="DZ43" i="1"/>
  <c r="ED35" i="1"/>
  <c r="DZ35" i="1"/>
  <c r="ED34" i="1"/>
  <c r="DZ34" i="1"/>
  <c r="ED33" i="1"/>
  <c r="DZ33" i="1" s="1"/>
  <c r="ED32" i="1"/>
  <c r="DZ32" i="1"/>
  <c r="ED30" i="1"/>
  <c r="DZ30" i="1" s="1"/>
  <c r="ED29" i="1"/>
  <c r="DZ29" i="1" s="1"/>
  <c r="ED28" i="1"/>
  <c r="DZ28" i="1" s="1"/>
  <c r="ED27" i="1"/>
  <c r="DZ27" i="1" s="1"/>
  <c r="EJ25" i="1"/>
  <c r="EJ37" i="1" s="1"/>
  <c r="EH25" i="1"/>
  <c r="EH37" i="1" s="1"/>
  <c r="EF25" i="1"/>
  <c r="EF37" i="1" s="1"/>
  <c r="EB25" i="1"/>
  <c r="EB37" i="1" s="1"/>
  <c r="ED24" i="1"/>
  <c r="DZ24" i="1" s="1"/>
  <c r="ED22" i="1"/>
  <c r="DZ22" i="1" s="1"/>
  <c r="ED21" i="1"/>
  <c r="DZ21" i="1" s="1"/>
  <c r="ED20" i="1"/>
  <c r="DZ20" i="1"/>
  <c r="ED19" i="1"/>
  <c r="DZ19" i="1" s="1"/>
  <c r="ED18" i="1"/>
  <c r="DZ18" i="1"/>
  <c r="ED17" i="1"/>
  <c r="DZ17" i="1" s="1"/>
  <c r="ED16" i="1"/>
  <c r="DZ16" i="1"/>
  <c r="FJ60" i="1" l="1"/>
  <c r="FJ58" i="1"/>
  <c r="DZ25" i="1"/>
  <c r="DZ37" i="1" s="1"/>
  <c r="DZ47" i="1"/>
  <c r="DZ52" i="1" s="1"/>
  <c r="EF66" i="1"/>
  <c r="ED60" i="1"/>
  <c r="EH66" i="1"/>
  <c r="EJ66" i="1"/>
  <c r="ED25" i="1"/>
  <c r="EB60" i="1"/>
  <c r="EB66" i="1" s="1"/>
  <c r="DZ58" i="1"/>
  <c r="DZ60" i="1" s="1"/>
  <c r="ED37" i="1"/>
  <c r="DZ66" i="1" l="1"/>
  <c r="ED66" i="1"/>
  <c r="DR59" i="1"/>
  <c r="DN59" i="1" s="1"/>
  <c r="DX57" i="1"/>
  <c r="DV57" i="1"/>
  <c r="DT57" i="1"/>
  <c r="DP57" i="1"/>
  <c r="DR55" i="1"/>
  <c r="DR57" i="1" s="1"/>
  <c r="DN55" i="1"/>
  <c r="DN57" i="1" s="1"/>
  <c r="DX52" i="1"/>
  <c r="DV52" i="1"/>
  <c r="DT52" i="1"/>
  <c r="DR51" i="1"/>
  <c r="DN51" i="1" s="1"/>
  <c r="DR49" i="1"/>
  <c r="DN49" i="1"/>
  <c r="DN48" i="1"/>
  <c r="DR47" i="1"/>
  <c r="DN47" i="1" s="1"/>
  <c r="DR46" i="1"/>
  <c r="DP46" i="1"/>
  <c r="DP52" i="1" s="1"/>
  <c r="DN45" i="1"/>
  <c r="DN44" i="1"/>
  <c r="DR35" i="1"/>
  <c r="DN35" i="1" s="1"/>
  <c r="DR34" i="1"/>
  <c r="DN34" i="1" s="1"/>
  <c r="DR33" i="1"/>
  <c r="DN33" i="1" s="1"/>
  <c r="DR32" i="1"/>
  <c r="DN32" i="1" s="1"/>
  <c r="DR30" i="1"/>
  <c r="DN30" i="1" s="1"/>
  <c r="DR29" i="1"/>
  <c r="DN29" i="1" s="1"/>
  <c r="DR28" i="1"/>
  <c r="DN28" i="1"/>
  <c r="DR27" i="1"/>
  <c r="DN27" i="1" s="1"/>
  <c r="DX25" i="1"/>
  <c r="DX37" i="1" s="1"/>
  <c r="DV25" i="1"/>
  <c r="DV37" i="1" s="1"/>
  <c r="DT25" i="1"/>
  <c r="DT37" i="1" s="1"/>
  <c r="DP25" i="1"/>
  <c r="DP37" i="1" s="1"/>
  <c r="DR24" i="1"/>
  <c r="DN24" i="1" s="1"/>
  <c r="DR22" i="1"/>
  <c r="DN22" i="1" s="1"/>
  <c r="DR21" i="1"/>
  <c r="DN21" i="1" s="1"/>
  <c r="DR20" i="1"/>
  <c r="DN20" i="1"/>
  <c r="DR19" i="1"/>
  <c r="DN19" i="1" s="1"/>
  <c r="DR18" i="1"/>
  <c r="DN18" i="1"/>
  <c r="DR17" i="1"/>
  <c r="DN17" i="1" s="1"/>
  <c r="DR16" i="1"/>
  <c r="DN16" i="1" s="1"/>
  <c r="DT58" i="1" l="1"/>
  <c r="DT60" i="1" s="1"/>
  <c r="DV58" i="1"/>
  <c r="DV60" i="1" s="1"/>
  <c r="DR60" i="1" s="1"/>
  <c r="DR52" i="1"/>
  <c r="DP58" i="1"/>
  <c r="DP60" i="1" s="1"/>
  <c r="DR37" i="1"/>
  <c r="DX58" i="1"/>
  <c r="DN25" i="1"/>
  <c r="DN37" i="1" s="1"/>
  <c r="DX60" i="1"/>
  <c r="DR25" i="1"/>
  <c r="DN46" i="1"/>
  <c r="DN52" i="1" s="1"/>
  <c r="DR58" i="1" l="1"/>
  <c r="DN58" i="1"/>
  <c r="DN60" i="1" s="1"/>
  <c r="DF59" i="1" l="1"/>
  <c r="DB59" i="1" s="1"/>
  <c r="DL57" i="1"/>
  <c r="DJ57" i="1"/>
  <c r="DH57" i="1"/>
  <c r="DD57" i="1"/>
  <c r="DF55" i="1"/>
  <c r="DF57" i="1" s="1"/>
  <c r="DB55" i="1"/>
  <c r="DB57" i="1" s="1"/>
  <c r="DL52" i="1"/>
  <c r="DJ52" i="1"/>
  <c r="DH52" i="1"/>
  <c r="DD52" i="1"/>
  <c r="DF51" i="1"/>
  <c r="DB51" i="1" s="1"/>
  <c r="DF49" i="1"/>
  <c r="DB49" i="1" s="1"/>
  <c r="DB48" i="1"/>
  <c r="DF47" i="1"/>
  <c r="DB47" i="1"/>
  <c r="DF46" i="1"/>
  <c r="DB45" i="1"/>
  <c r="DB44" i="1"/>
  <c r="DF35" i="1"/>
  <c r="DB35" i="1" s="1"/>
  <c r="DF34" i="1"/>
  <c r="DB34" i="1" s="1"/>
  <c r="DF33" i="1"/>
  <c r="DB33" i="1" s="1"/>
  <c r="DF32" i="1"/>
  <c r="DB32" i="1" s="1"/>
  <c r="DF30" i="1"/>
  <c r="DB30" i="1" s="1"/>
  <c r="DF29" i="1"/>
  <c r="DB29" i="1" s="1"/>
  <c r="DF28" i="1"/>
  <c r="DB28" i="1" s="1"/>
  <c r="DF27" i="1"/>
  <c r="DB27" i="1" s="1"/>
  <c r="DL25" i="1"/>
  <c r="DL37" i="1" s="1"/>
  <c r="DJ25" i="1"/>
  <c r="DJ37" i="1" s="1"/>
  <c r="DH25" i="1"/>
  <c r="DH37" i="1" s="1"/>
  <c r="DD25" i="1"/>
  <c r="DD37" i="1" s="1"/>
  <c r="DF24" i="1"/>
  <c r="DB24" i="1" s="1"/>
  <c r="DF22" i="1"/>
  <c r="DB22" i="1" s="1"/>
  <c r="DF21" i="1"/>
  <c r="DB21" i="1" s="1"/>
  <c r="DF20" i="1"/>
  <c r="DB20" i="1"/>
  <c r="DF19" i="1"/>
  <c r="DB19" i="1" s="1"/>
  <c r="DF18" i="1"/>
  <c r="DB18" i="1" s="1"/>
  <c r="DF17" i="1"/>
  <c r="DB17" i="1" s="1"/>
  <c r="DF16" i="1"/>
  <c r="DB16" i="1" s="1"/>
  <c r="DF52" i="1" l="1"/>
  <c r="DD58" i="1"/>
  <c r="DD60" i="1" s="1"/>
  <c r="DH58" i="1"/>
  <c r="DH60" i="1" s="1"/>
  <c r="DB46" i="1"/>
  <c r="DB52" i="1" s="1"/>
  <c r="DJ58" i="1"/>
  <c r="DJ60" i="1" s="1"/>
  <c r="DF60" i="1" s="1"/>
  <c r="DF37" i="1"/>
  <c r="DL58" i="1"/>
  <c r="DB25" i="1"/>
  <c r="DB37" i="1" s="1"/>
  <c r="DF25" i="1"/>
  <c r="DL60" i="1" l="1"/>
  <c r="DF58" i="1"/>
  <c r="DB58" i="1" s="1"/>
  <c r="DB60" i="1" s="1"/>
  <c r="CT59" i="1"/>
  <c r="CP59" i="1" s="1"/>
  <c r="CZ57" i="1"/>
  <c r="CX57" i="1"/>
  <c r="CV57" i="1"/>
  <c r="CT57" i="1"/>
  <c r="CR57" i="1"/>
  <c r="CP55" i="1"/>
  <c r="CP57" i="1" s="1"/>
  <c r="CZ52" i="1"/>
  <c r="CX52" i="1"/>
  <c r="CV52" i="1"/>
  <c r="CP51" i="1"/>
  <c r="CT49" i="1"/>
  <c r="CP49" i="1" s="1"/>
  <c r="CP48" i="1"/>
  <c r="CT47" i="1"/>
  <c r="CP47" i="1" s="1"/>
  <c r="CT46" i="1"/>
  <c r="CR46" i="1"/>
  <c r="CR52" i="1" s="1"/>
  <c r="CP45" i="1"/>
  <c r="CP44" i="1"/>
  <c r="CT35" i="1"/>
  <c r="CP35" i="1" s="1"/>
  <c r="CT34" i="1"/>
  <c r="CP34" i="1" s="1"/>
  <c r="CT33" i="1"/>
  <c r="CP33" i="1" s="1"/>
  <c r="CT32" i="1"/>
  <c r="CP32" i="1" s="1"/>
  <c r="CT30" i="1"/>
  <c r="CP30" i="1" s="1"/>
  <c r="CT29" i="1"/>
  <c r="CP29" i="1" s="1"/>
  <c r="CT28" i="1"/>
  <c r="CP28" i="1" s="1"/>
  <c r="CT27" i="1"/>
  <c r="CP27" i="1"/>
  <c r="CP46" i="1" l="1"/>
  <c r="CP52" i="1" s="1"/>
  <c r="CR58" i="1"/>
  <c r="CR60" i="1" s="1"/>
  <c r="CZ58" i="1"/>
  <c r="CZ60" i="1" s="1"/>
  <c r="CV58" i="1"/>
  <c r="CV60" i="1" s="1"/>
  <c r="CT52" i="1"/>
  <c r="CX58" i="1"/>
  <c r="CX60" i="1" s="1"/>
  <c r="CZ25" i="1"/>
  <c r="CZ37" i="1" s="1"/>
  <c r="CX25" i="1"/>
  <c r="CX37" i="1" s="1"/>
  <c r="CV25" i="1"/>
  <c r="CV37" i="1" s="1"/>
  <c r="CR25" i="1"/>
  <c r="CR37" i="1" s="1"/>
  <c r="CT22" i="1"/>
  <c r="CP22" i="1" s="1"/>
  <c r="CT21" i="1"/>
  <c r="CP21" i="1" s="1"/>
  <c r="CT20" i="1"/>
  <c r="CP20" i="1"/>
  <c r="CT19" i="1"/>
  <c r="CP19" i="1" s="1"/>
  <c r="CT18" i="1"/>
  <c r="CP18" i="1" s="1"/>
  <c r="CT17" i="1"/>
  <c r="CP17" i="1" s="1"/>
  <c r="CT16" i="1"/>
  <c r="CP16" i="1"/>
  <c r="CT60" i="1" l="1"/>
  <c r="CT58" i="1"/>
  <c r="CP58" i="1" s="1"/>
  <c r="CP60" i="1" s="1"/>
  <c r="CT25" i="1"/>
  <c r="CP25" i="1"/>
  <c r="CP37" i="1" s="1"/>
  <c r="CT37" i="1"/>
  <c r="CH59" i="1" l="1"/>
  <c r="CD59" i="1"/>
  <c r="CN57" i="1"/>
  <c r="CL57" i="1"/>
  <c r="CJ57" i="1"/>
  <c r="CF57" i="1"/>
  <c r="CH55" i="1"/>
  <c r="CH57" i="1" s="1"/>
  <c r="CD55" i="1"/>
  <c r="CD57" i="1" s="1"/>
  <c r="CN52" i="1"/>
  <c r="CL52" i="1"/>
  <c r="CJ52" i="1"/>
  <c r="CF51" i="1"/>
  <c r="CF52" i="1" s="1"/>
  <c r="CH49" i="1"/>
  <c r="CD49" i="1" s="1"/>
  <c r="CH48" i="1"/>
  <c r="CD48" i="1"/>
  <c r="CH47" i="1"/>
  <c r="CD47" i="1" s="1"/>
  <c r="CH46" i="1"/>
  <c r="CD46" i="1" s="1"/>
  <c r="CD45" i="1"/>
  <c r="CD44" i="1"/>
  <c r="CH35" i="1"/>
  <c r="CD35" i="1" s="1"/>
  <c r="CH34" i="1"/>
  <c r="CD34" i="1" s="1"/>
  <c r="CH33" i="1"/>
  <c r="CD33" i="1" s="1"/>
  <c r="CH32" i="1"/>
  <c r="CD32" i="1" s="1"/>
  <c r="CH30" i="1"/>
  <c r="CD30" i="1" s="1"/>
  <c r="CH29" i="1"/>
  <c r="CD29" i="1" s="1"/>
  <c r="CH28" i="1"/>
  <c r="CD28" i="1" s="1"/>
  <c r="CH27" i="1"/>
  <c r="CD27" i="1" s="1"/>
  <c r="CL25" i="1"/>
  <c r="CL37" i="1" s="1"/>
  <c r="CJ25" i="1"/>
  <c r="CF25" i="1"/>
  <c r="CF37" i="1" s="1"/>
  <c r="CH24" i="1"/>
  <c r="CD24" i="1" s="1"/>
  <c r="CN22" i="1"/>
  <c r="CH22" i="1"/>
  <c r="CH21" i="1"/>
  <c r="CD21" i="1" s="1"/>
  <c r="CH20" i="1"/>
  <c r="CD20" i="1" s="1"/>
  <c r="CH19" i="1"/>
  <c r="CD19" i="1"/>
  <c r="CH18" i="1"/>
  <c r="CD18" i="1"/>
  <c r="CH17" i="1"/>
  <c r="CD17" i="1" s="1"/>
  <c r="CH16" i="1"/>
  <c r="CD16" i="1" s="1"/>
  <c r="CH25" i="1" l="1"/>
  <c r="CJ58" i="1"/>
  <c r="CJ60" i="1" s="1"/>
  <c r="CL58" i="1"/>
  <c r="CL60" i="1" s="1"/>
  <c r="CH60" i="1" s="1"/>
  <c r="CD22" i="1"/>
  <c r="CD25" i="1" s="1"/>
  <c r="CD37" i="1" s="1"/>
  <c r="CN58" i="1"/>
  <c r="CN60" i="1" s="1"/>
  <c r="CN25" i="1"/>
  <c r="CN37" i="1" s="1"/>
  <c r="CH52" i="1"/>
  <c r="CF58" i="1"/>
  <c r="CF60" i="1" s="1"/>
  <c r="CJ37" i="1"/>
  <c r="CH37" i="1" s="1"/>
  <c r="CD51" i="1"/>
  <c r="CD52" i="1" s="1"/>
  <c r="CH58" i="1" l="1"/>
  <c r="CD58" i="1" s="1"/>
  <c r="CD60" i="1" s="1"/>
  <c r="BV59" i="1" l="1"/>
  <c r="BR59" i="1" s="1"/>
  <c r="CB57" i="1"/>
  <c r="BZ57" i="1"/>
  <c r="BX57" i="1"/>
  <c r="BT57" i="1"/>
  <c r="BV55" i="1"/>
  <c r="BV57" i="1" s="1"/>
  <c r="BR55" i="1"/>
  <c r="BR57" i="1" s="1"/>
  <c r="CB52" i="1"/>
  <c r="BZ52" i="1"/>
  <c r="BX52" i="1"/>
  <c r="BR51" i="1"/>
  <c r="BV49" i="1"/>
  <c r="BR49" i="1" s="1"/>
  <c r="BV48" i="1"/>
  <c r="BR48" i="1" s="1"/>
  <c r="BV47" i="1"/>
  <c r="BR47" i="1" s="1"/>
  <c r="BV46" i="1"/>
  <c r="BT46" i="1"/>
  <c r="BT52" i="1" s="1"/>
  <c r="BR45" i="1"/>
  <c r="BR44" i="1"/>
  <c r="BV35" i="1"/>
  <c r="BR35" i="1" s="1"/>
  <c r="BV34" i="1"/>
  <c r="BR34" i="1" s="1"/>
  <c r="BV33" i="1"/>
  <c r="BR33" i="1" s="1"/>
  <c r="BV32" i="1"/>
  <c r="BR32" i="1" s="1"/>
  <c r="BV30" i="1"/>
  <c r="BR30" i="1" s="1"/>
  <c r="BV29" i="1"/>
  <c r="BR29" i="1" s="1"/>
  <c r="BV28" i="1"/>
  <c r="BR28" i="1" s="1"/>
  <c r="BV27" i="1"/>
  <c r="BR27" i="1"/>
  <c r="BZ25" i="1"/>
  <c r="BZ37" i="1" s="1"/>
  <c r="BX25" i="1"/>
  <c r="BX37" i="1" s="1"/>
  <c r="BT25" i="1"/>
  <c r="BT37" i="1" s="1"/>
  <c r="BV24" i="1"/>
  <c r="BR24" i="1" s="1"/>
  <c r="CB22" i="1"/>
  <c r="BV22" i="1"/>
  <c r="BV21" i="1"/>
  <c r="BR21" i="1" s="1"/>
  <c r="BV20" i="1"/>
  <c r="BR20" i="1" s="1"/>
  <c r="BV19" i="1"/>
  <c r="BR19" i="1" s="1"/>
  <c r="BV18" i="1"/>
  <c r="BR18" i="1" s="1"/>
  <c r="BV17" i="1"/>
  <c r="BR17" i="1" s="1"/>
  <c r="BV16" i="1"/>
  <c r="BR16" i="1" s="1"/>
  <c r="BR46" i="1" l="1"/>
  <c r="BR22" i="1"/>
  <c r="BT58" i="1"/>
  <c r="BT60" i="1" s="1"/>
  <c r="BX58" i="1"/>
  <c r="BX60" i="1" s="1"/>
  <c r="CB25" i="1"/>
  <c r="CB37" i="1" s="1"/>
  <c r="BR52" i="1"/>
  <c r="BV37" i="1"/>
  <c r="BZ58" i="1"/>
  <c r="BZ60" i="1" s="1"/>
  <c r="BV60" i="1" s="1"/>
  <c r="CB58" i="1"/>
  <c r="CB60" i="1" s="1"/>
  <c r="BR25" i="1"/>
  <c r="BR37" i="1" s="1"/>
  <c r="BV52" i="1"/>
  <c r="BV25" i="1"/>
  <c r="BV58" i="1" l="1"/>
  <c r="BR58" i="1"/>
  <c r="BR60" i="1" s="1"/>
  <c r="BJ59" i="1" l="1"/>
  <c r="BF59" i="1" s="1"/>
  <c r="BP57" i="1"/>
  <c r="BN57" i="1"/>
  <c r="BL57" i="1"/>
  <c r="BH57" i="1"/>
  <c r="BJ55" i="1"/>
  <c r="BJ57" i="1" s="1"/>
  <c r="BF55" i="1"/>
  <c r="BF57" i="1" s="1"/>
  <c r="BP52" i="1"/>
  <c r="BN52" i="1"/>
  <c r="BL52" i="1"/>
  <c r="BH52" i="1"/>
  <c r="BF51" i="1"/>
  <c r="BJ49" i="1"/>
  <c r="BF49" i="1"/>
  <c r="BJ48" i="1"/>
  <c r="BF48" i="1" s="1"/>
  <c r="BJ47" i="1"/>
  <c r="BF47" i="1"/>
  <c r="BJ46" i="1"/>
  <c r="BF46" i="1" s="1"/>
  <c r="BF45" i="1"/>
  <c r="BF44" i="1"/>
  <c r="BJ35" i="1"/>
  <c r="BF35" i="1" s="1"/>
  <c r="BJ34" i="1"/>
  <c r="BF34" i="1" s="1"/>
  <c r="BJ33" i="1"/>
  <c r="BF33" i="1" s="1"/>
  <c r="BJ32" i="1"/>
  <c r="BF32" i="1" s="1"/>
  <c r="BJ30" i="1"/>
  <c r="BF30" i="1"/>
  <c r="BJ29" i="1"/>
  <c r="BF29" i="1" s="1"/>
  <c r="BJ28" i="1"/>
  <c r="BF28" i="1" s="1"/>
  <c r="BJ27" i="1"/>
  <c r="BF27" i="1" s="1"/>
  <c r="BP25" i="1"/>
  <c r="BP37" i="1" s="1"/>
  <c r="BN25" i="1"/>
  <c r="BN37" i="1" s="1"/>
  <c r="BL25" i="1"/>
  <c r="BL37" i="1" s="1"/>
  <c r="BH25" i="1"/>
  <c r="BH37" i="1" s="1"/>
  <c r="BJ24" i="1"/>
  <c r="BF24" i="1" s="1"/>
  <c r="BJ22" i="1"/>
  <c r="BF22" i="1" s="1"/>
  <c r="BJ21" i="1"/>
  <c r="BF21" i="1" s="1"/>
  <c r="BJ20" i="1"/>
  <c r="BF20" i="1" s="1"/>
  <c r="BJ19" i="1"/>
  <c r="BF19" i="1" s="1"/>
  <c r="BJ18" i="1"/>
  <c r="BF18" i="1" s="1"/>
  <c r="BJ17" i="1"/>
  <c r="BF17" i="1" s="1"/>
  <c r="BJ16" i="1"/>
  <c r="BF16" i="1" s="1"/>
  <c r="BL58" i="1" l="1"/>
  <c r="BL60" i="1" s="1"/>
  <c r="BP58" i="1"/>
  <c r="BP60" i="1" s="1"/>
  <c r="BN58" i="1"/>
  <c r="BJ37" i="1"/>
  <c r="BF52" i="1"/>
  <c r="BH58" i="1"/>
  <c r="BH60" i="1" s="1"/>
  <c r="BF25" i="1"/>
  <c r="BF37" i="1" s="1"/>
  <c r="BN60" i="1"/>
  <c r="BJ25" i="1"/>
  <c r="BJ52" i="1"/>
  <c r="BJ58" i="1" l="1"/>
  <c r="BF58" i="1" s="1"/>
  <c r="BF60" i="1" s="1"/>
  <c r="BJ60" i="1"/>
  <c r="AX59" i="1"/>
  <c r="AT59" i="1" s="1"/>
  <c r="BD57" i="1"/>
  <c r="BB57" i="1"/>
  <c r="AZ57" i="1"/>
  <c r="AV57" i="1"/>
  <c r="AX55" i="1"/>
  <c r="AX57" i="1" s="1"/>
  <c r="AT55" i="1"/>
  <c r="AT57" i="1" s="1"/>
  <c r="BD52" i="1"/>
  <c r="BB52" i="1"/>
  <c r="AZ52" i="1"/>
  <c r="AV52" i="1"/>
  <c r="AT51" i="1"/>
  <c r="AX49" i="1"/>
  <c r="AT49" i="1" s="1"/>
  <c r="AX47" i="1"/>
  <c r="AT47" i="1"/>
  <c r="AX46" i="1"/>
  <c r="AT46" i="1" s="1"/>
  <c r="AT45" i="1"/>
  <c r="AT44" i="1"/>
  <c r="AZ35" i="1"/>
  <c r="AX35" i="1" s="1"/>
  <c r="AV35" i="1"/>
  <c r="AX34" i="1"/>
  <c r="AT34" i="1" s="1"/>
  <c r="AX33" i="1"/>
  <c r="AT33" i="1" s="1"/>
  <c r="AX32" i="1"/>
  <c r="AT32" i="1" s="1"/>
  <c r="AX30" i="1"/>
  <c r="AT30" i="1" s="1"/>
  <c r="AX29" i="1"/>
  <c r="AT29" i="1" s="1"/>
  <c r="AX28" i="1"/>
  <c r="AT28" i="1" s="1"/>
  <c r="AX27" i="1"/>
  <c r="AT27" i="1" s="1"/>
  <c r="BB25" i="1"/>
  <c r="BB37" i="1" s="1"/>
  <c r="AZ25" i="1"/>
  <c r="AV25" i="1"/>
  <c r="AX24" i="1"/>
  <c r="AT24" i="1" s="1"/>
  <c r="BD22" i="1"/>
  <c r="BD25" i="1" s="1"/>
  <c r="BD37" i="1" s="1"/>
  <c r="AX22" i="1"/>
  <c r="AX20" i="1"/>
  <c r="AT20" i="1" s="1"/>
  <c r="AX19" i="1"/>
  <c r="AT19" i="1" s="1"/>
  <c r="AX18" i="1"/>
  <c r="AT18" i="1" s="1"/>
  <c r="AX17" i="1"/>
  <c r="AT17" i="1" s="1"/>
  <c r="AX16" i="1"/>
  <c r="AT16" i="1" s="1"/>
  <c r="AV58" i="1" l="1"/>
  <c r="AV60" i="1" s="1"/>
  <c r="AT35" i="1"/>
  <c r="AT22" i="1"/>
  <c r="AT25" i="1" s="1"/>
  <c r="AT37" i="1" s="1"/>
  <c r="AX25" i="1"/>
  <c r="AZ58" i="1"/>
  <c r="AZ60" i="1" s="1"/>
  <c r="BB58" i="1"/>
  <c r="AX52" i="1"/>
  <c r="AT52" i="1"/>
  <c r="BD58" i="1"/>
  <c r="AV37" i="1"/>
  <c r="AZ37" i="1"/>
  <c r="AX37" i="1" s="1"/>
  <c r="BB60" i="1"/>
  <c r="AX60" i="1" s="1"/>
  <c r="AX58" i="1" l="1"/>
  <c r="AT58" i="1"/>
  <c r="AT60" i="1" s="1"/>
  <c r="BD60" i="1"/>
  <c r="AL59" i="1" l="1"/>
  <c r="AH59" i="1" s="1"/>
  <c r="AR57" i="1"/>
  <c r="AP57" i="1"/>
  <c r="AN57" i="1"/>
  <c r="AJ57" i="1"/>
  <c r="AL55" i="1"/>
  <c r="AL57" i="1" s="1"/>
  <c r="AH55" i="1"/>
  <c r="AH57" i="1" s="1"/>
  <c r="AR52" i="1"/>
  <c r="AP52" i="1"/>
  <c r="AN52" i="1"/>
  <c r="AJ52" i="1"/>
  <c r="AH51" i="1"/>
  <c r="AL49" i="1"/>
  <c r="AH49" i="1" s="1"/>
  <c r="AL47" i="1"/>
  <c r="AH47" i="1" s="1"/>
  <c r="AL46" i="1"/>
  <c r="AH46" i="1" s="1"/>
  <c r="AH45" i="1"/>
  <c r="AH44" i="1"/>
  <c r="AL35" i="1"/>
  <c r="AH35" i="1" s="1"/>
  <c r="AL34" i="1"/>
  <c r="AH34" i="1" s="1"/>
  <c r="AL33" i="1"/>
  <c r="AH33" i="1" s="1"/>
  <c r="AL32" i="1"/>
  <c r="AH32" i="1" s="1"/>
  <c r="AL30" i="1"/>
  <c r="AH30" i="1" s="1"/>
  <c r="AL29" i="1"/>
  <c r="AH29" i="1" s="1"/>
  <c r="AL28" i="1"/>
  <c r="AH28" i="1" s="1"/>
  <c r="AL27" i="1"/>
  <c r="AH27" i="1" s="1"/>
  <c r="AP25" i="1"/>
  <c r="AP37" i="1" s="1"/>
  <c r="AN25" i="1"/>
  <c r="AN37" i="1" s="1"/>
  <c r="AJ25" i="1"/>
  <c r="AJ37" i="1" s="1"/>
  <c r="AL24" i="1"/>
  <c r="AH24" i="1" s="1"/>
  <c r="AR22" i="1"/>
  <c r="AR25" i="1" s="1"/>
  <c r="AR37" i="1" s="1"/>
  <c r="AL22" i="1"/>
  <c r="AL20" i="1"/>
  <c r="AH20" i="1" s="1"/>
  <c r="AL19" i="1"/>
  <c r="AH19" i="1" s="1"/>
  <c r="AL18" i="1"/>
  <c r="AH18" i="1" s="1"/>
  <c r="AL17" i="1"/>
  <c r="AH17" i="1" s="1"/>
  <c r="AL16" i="1"/>
  <c r="AH16" i="1" s="1"/>
  <c r="AL25" i="1" l="1"/>
  <c r="AJ58" i="1"/>
  <c r="AJ60" i="1" s="1"/>
  <c r="AN58" i="1"/>
  <c r="AN60" i="1" s="1"/>
  <c r="AR58" i="1"/>
  <c r="AR60" i="1" s="1"/>
  <c r="AH52" i="1"/>
  <c r="AL37" i="1"/>
  <c r="AL52" i="1"/>
  <c r="AP58" i="1"/>
  <c r="AP60" i="1" s="1"/>
  <c r="AH22" i="1"/>
  <c r="AH25" i="1" s="1"/>
  <c r="AH37" i="1" s="1"/>
  <c r="AL60" i="1" l="1"/>
  <c r="AL58" i="1"/>
  <c r="AH58" i="1" s="1"/>
  <c r="AH60" i="1" s="1"/>
  <c r="Z59" i="1" l="1"/>
  <c r="V59" i="1" s="1"/>
  <c r="AF57" i="1"/>
  <c r="AD57" i="1"/>
  <c r="AB57" i="1"/>
  <c r="X57" i="1"/>
  <c r="Z55" i="1"/>
  <c r="Z57" i="1" s="1"/>
  <c r="V55" i="1"/>
  <c r="V57" i="1" s="1"/>
  <c r="AF52" i="1"/>
  <c r="AD52" i="1"/>
  <c r="AB52" i="1"/>
  <c r="X52" i="1"/>
  <c r="V51" i="1"/>
  <c r="Z49" i="1"/>
  <c r="V49" i="1"/>
  <c r="Z47" i="1"/>
  <c r="V47" i="1" s="1"/>
  <c r="Z46" i="1"/>
  <c r="V46" i="1" s="1"/>
  <c r="V45" i="1"/>
  <c r="V44" i="1"/>
  <c r="Z35" i="1"/>
  <c r="V35" i="1" s="1"/>
  <c r="Z34" i="1"/>
  <c r="V34" i="1" s="1"/>
  <c r="Z33" i="1"/>
  <c r="V33" i="1" s="1"/>
  <c r="Z32" i="1"/>
  <c r="V32" i="1" s="1"/>
  <c r="Z30" i="1"/>
  <c r="V30" i="1" s="1"/>
  <c r="AB29" i="1"/>
  <c r="Z29" i="1" s="1"/>
  <c r="V29" i="1" s="1"/>
  <c r="Z28" i="1"/>
  <c r="V28" i="1" s="1"/>
  <c r="Z27" i="1"/>
  <c r="V27" i="1" s="1"/>
  <c r="AD25" i="1"/>
  <c r="AD37" i="1" s="1"/>
  <c r="X25" i="1"/>
  <c r="X37" i="1" s="1"/>
  <c r="Z24" i="1"/>
  <c r="V24" i="1" s="1"/>
  <c r="AF22" i="1"/>
  <c r="AF25" i="1" s="1"/>
  <c r="AF37" i="1" s="1"/>
  <c r="AB22" i="1"/>
  <c r="Z22" i="1" s="1"/>
  <c r="Z20" i="1"/>
  <c r="V20" i="1" s="1"/>
  <c r="Z19" i="1"/>
  <c r="V19" i="1" s="1"/>
  <c r="Z18" i="1"/>
  <c r="V18" i="1" s="1"/>
  <c r="Z17" i="1"/>
  <c r="V17" i="1" s="1"/>
  <c r="Z16" i="1"/>
  <c r="V16" i="1" s="1"/>
  <c r="V22" i="1" l="1"/>
  <c r="V25" i="1" s="1"/>
  <c r="V37" i="1" s="1"/>
  <c r="Z52" i="1"/>
  <c r="AB58" i="1"/>
  <c r="AB60" i="1" s="1"/>
  <c r="AB25" i="1"/>
  <c r="V52" i="1"/>
  <c r="AD58" i="1"/>
  <c r="AD60" i="1" s="1"/>
  <c r="Z60" i="1" s="1"/>
  <c r="AF58" i="1"/>
  <c r="AF60" i="1" s="1"/>
  <c r="X58" i="1"/>
  <c r="X60" i="1" s="1"/>
  <c r="Z58" i="1" l="1"/>
  <c r="V58" i="1"/>
  <c r="V60" i="1" s="1"/>
  <c r="AB37" i="1"/>
  <c r="Z37" i="1" s="1"/>
  <c r="Z25" i="1"/>
  <c r="N59" i="1" l="1"/>
  <c r="J59" i="1"/>
  <c r="T57" i="1"/>
  <c r="R57" i="1"/>
  <c r="P57" i="1"/>
  <c r="L57" i="1"/>
  <c r="N55" i="1"/>
  <c r="N57" i="1" s="1"/>
  <c r="J55" i="1"/>
  <c r="J57" i="1" s="1"/>
  <c r="T52" i="1"/>
  <c r="R52" i="1"/>
  <c r="R58" i="1" s="1"/>
  <c r="P52" i="1"/>
  <c r="P58" i="1" s="1"/>
  <c r="P60" i="1" s="1"/>
  <c r="N52" i="1"/>
  <c r="L52" i="1"/>
  <c r="J51" i="1"/>
  <c r="N49" i="1"/>
  <c r="J49" i="1" s="1"/>
  <c r="N47" i="1"/>
  <c r="J47" i="1" s="1"/>
  <c r="N46" i="1"/>
  <c r="J46" i="1"/>
  <c r="J45" i="1"/>
  <c r="J44" i="1"/>
  <c r="N35" i="1"/>
  <c r="J35" i="1" s="1"/>
  <c r="N34" i="1"/>
  <c r="J34" i="1" s="1"/>
  <c r="N33" i="1"/>
  <c r="J33" i="1" s="1"/>
  <c r="N32" i="1"/>
  <c r="J32" i="1" s="1"/>
  <c r="N30" i="1"/>
  <c r="J30" i="1" s="1"/>
  <c r="N29" i="1"/>
  <c r="J29" i="1" s="1"/>
  <c r="N28" i="1"/>
  <c r="J28" i="1" s="1"/>
  <c r="N27" i="1"/>
  <c r="J27" i="1" s="1"/>
  <c r="R25" i="1"/>
  <c r="P25" i="1"/>
  <c r="P37" i="1" s="1"/>
  <c r="L25" i="1"/>
  <c r="L37" i="1" s="1"/>
  <c r="N24" i="1"/>
  <c r="J24" i="1" s="1"/>
  <c r="T22" i="1"/>
  <c r="N22" i="1"/>
  <c r="N20" i="1"/>
  <c r="J20" i="1" s="1"/>
  <c r="N19" i="1"/>
  <c r="J19" i="1" s="1"/>
  <c r="N18" i="1"/>
  <c r="J18" i="1"/>
  <c r="N17" i="1"/>
  <c r="J17" i="1" s="1"/>
  <c r="N16" i="1"/>
  <c r="J16" i="1" s="1"/>
  <c r="N25" i="1" l="1"/>
  <c r="R37" i="1"/>
  <c r="N37" i="1" s="1"/>
  <c r="J52" i="1"/>
  <c r="J22" i="1"/>
  <c r="J25" i="1" s="1"/>
  <c r="J37" i="1" s="1"/>
  <c r="T25" i="1"/>
  <c r="T37" i="1" s="1"/>
  <c r="T58" i="1"/>
  <c r="T60" i="1" s="1"/>
  <c r="L58" i="1"/>
  <c r="L60" i="1" s="1"/>
  <c r="L66" i="1" s="1"/>
  <c r="R60" i="1"/>
  <c r="N58" i="1"/>
  <c r="J58" i="1" s="1"/>
  <c r="J60" i="1" s="1"/>
  <c r="P66" i="1"/>
  <c r="T66" i="1" l="1"/>
  <c r="J66" i="1"/>
  <c r="R66" i="1"/>
  <c r="N60" i="1"/>
  <c r="N66" i="1" s="1"/>
</calcChain>
</file>

<file path=xl/sharedStrings.xml><?xml version="1.0" encoding="utf-8"?>
<sst xmlns="http://schemas.openxmlformats.org/spreadsheetml/2006/main" count="573" uniqueCount="82">
  <si>
    <t>CAJA  DE  SEGURO  SOCIAL</t>
  </si>
  <si>
    <t>BALANCE  GENERAL  DEL RIESGO DE INVALIDEZ, VEJEZ Y MUERTE</t>
  </si>
  <si>
    <t>Al 31 de Diciembre de 2023</t>
  </si>
  <si>
    <t>En Balboas</t>
  </si>
  <si>
    <t>2023                                         Total</t>
  </si>
  <si>
    <t>Sistema Exclusivo</t>
  </si>
  <si>
    <t>Total</t>
  </si>
  <si>
    <t>Componente de</t>
  </si>
  <si>
    <t xml:space="preserve">Componente de </t>
  </si>
  <si>
    <t>Fideicomisos</t>
  </si>
  <si>
    <t>2022                                         Total</t>
  </si>
  <si>
    <t>2021                                         Total</t>
  </si>
  <si>
    <t>2020                                         Total</t>
  </si>
  <si>
    <t>2019                                         Total</t>
  </si>
  <si>
    <t>2018                                         Total</t>
  </si>
  <si>
    <t>2017                                         Total</t>
  </si>
  <si>
    <t>2016                                         Total</t>
  </si>
  <si>
    <t>2015                                         Total</t>
  </si>
  <si>
    <t>2014                                         Total</t>
  </si>
  <si>
    <t>2013                                         Total</t>
  </si>
  <si>
    <t>2012 TOTAL</t>
  </si>
  <si>
    <t>2011 TOTAL</t>
  </si>
  <si>
    <t>2010 TOTAL</t>
  </si>
  <si>
    <t>de Beneficio</t>
  </si>
  <si>
    <t>Subsistema</t>
  </si>
  <si>
    <t>Beneficio</t>
  </si>
  <si>
    <t>Ahorro</t>
  </si>
  <si>
    <t>Definido</t>
  </si>
  <si>
    <t>Mixto</t>
  </si>
  <si>
    <t>Personal</t>
  </si>
  <si>
    <t xml:space="preserve"> Activo:</t>
  </si>
  <si>
    <t xml:space="preserve">Activos Corrientes  </t>
  </si>
  <si>
    <t>Caja  y  Banco</t>
  </si>
  <si>
    <t>B/.</t>
  </si>
  <si>
    <t>Inversiones</t>
  </si>
  <si>
    <t>Cuentas  por  Cobrar</t>
  </si>
  <si>
    <t>Intereses por Cobrar</t>
  </si>
  <si>
    <t>Cuentas  por  Cobrar  entre  Riesgos</t>
  </si>
  <si>
    <t>Cuentas  por  Cobrar  del Subsistema Mixto</t>
  </si>
  <si>
    <t>Saldos Débitos por Distribuir</t>
  </si>
  <si>
    <t>Préstamos Hipotecarios</t>
  </si>
  <si>
    <t>Préstamos  Especiales</t>
  </si>
  <si>
    <t xml:space="preserve">  Total de Activos Corrientes</t>
  </si>
  <si>
    <t xml:space="preserve">Inversiones - Largo  Plazo </t>
  </si>
  <si>
    <t>Inversiones de Depósitos a Plazo Fijo</t>
  </si>
  <si>
    <t xml:space="preserve">Préstamos  Hipotecarios  -  Largo  Plazo </t>
  </si>
  <si>
    <t xml:space="preserve">Préstamos  Especiales  -  Largo  Plazo </t>
  </si>
  <si>
    <t xml:space="preserve">Inmuebles,  Maquinaria  y  Equipo, neto </t>
  </si>
  <si>
    <t xml:space="preserve">  de Depreciación  Acumulada </t>
  </si>
  <si>
    <t xml:space="preserve">Bienes  Reposeídos </t>
  </si>
  <si>
    <t>Bienes Disponibles para la Venta</t>
  </si>
  <si>
    <t>Otros Activos</t>
  </si>
  <si>
    <t>Gastos pagados por Adelantado</t>
  </si>
  <si>
    <t xml:space="preserve"> Total  de  Activos</t>
  </si>
  <si>
    <t xml:space="preserve">B/. </t>
  </si>
  <si>
    <t xml:space="preserve"> B/.</t>
  </si>
  <si>
    <t xml:space="preserve"> Pasivos y Fondos: </t>
  </si>
  <si>
    <t xml:space="preserve">Pasivos Corrientes  </t>
  </si>
  <si>
    <t xml:space="preserve"> Cuentas por Pagar:</t>
  </si>
  <si>
    <t>Bienes y Servicios por Pagar</t>
  </si>
  <si>
    <t>Proveedores de Bienes y Servicios</t>
  </si>
  <si>
    <t>Tributos Recaudados - Gobierno Central</t>
  </si>
  <si>
    <t>Otras  Cuentas  por  Pagar</t>
  </si>
  <si>
    <t>Pasivos Diferidos</t>
  </si>
  <si>
    <t>Pasivo a Largo Plazo Subsistema Mixto</t>
  </si>
  <si>
    <t>Cuentas  por  Pagar entre Riesgos</t>
  </si>
  <si>
    <t>Cuentas por Pagar saubsistema Mixto</t>
  </si>
  <si>
    <t>Saldos Créditos por Distribuir</t>
  </si>
  <si>
    <t xml:space="preserve">  Total de Pasivos Corrientes</t>
  </si>
  <si>
    <t xml:space="preserve">                                                       </t>
  </si>
  <si>
    <t xml:space="preserve">Pasivo a Largo Plazo </t>
  </si>
  <si>
    <t xml:space="preserve">  Total  de  Pasivo a Largo Plazo</t>
  </si>
  <si>
    <t xml:space="preserve">  Total de Pasivos</t>
  </si>
  <si>
    <t xml:space="preserve"> Fondos Legales</t>
  </si>
  <si>
    <t xml:space="preserve"> Total  de  Pasivos  y  Fondos</t>
  </si>
  <si>
    <t>ENFERMEDAD  Y</t>
  </si>
  <si>
    <t xml:space="preserve"> INVALIDEZ, VEJEZ</t>
  </si>
  <si>
    <t xml:space="preserve">   RIESGOS</t>
  </si>
  <si>
    <t>ADMINISTRACION</t>
  </si>
  <si>
    <t xml:space="preserve">  MATERNIDAD</t>
  </si>
  <si>
    <t xml:space="preserve">     Y MUERTE</t>
  </si>
  <si>
    <t>PROFESIONALES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</si>
</sst>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\ ;[Red]\(#,##0.00\)\ "/>
    <numFmt numFmtId="165" formatCode="#,##0\ ;[Red]\(#,##0\)\ "/>
    <numFmt numFmtId="166" formatCode="#,##0\ ;\(#,##0\)\ "/>
  </numFmts>
  <fonts count="18">
    <font>
      <sz val="11"/>
      <color theme="1"/>
      <name val="Calibri"/>
      <family val="2"/>
      <scheme val="minor"/>
    </font>
    <font>
      <sz val="12"/>
      <name val="Helv"/>
    </font>
    <font>
      <sz val="12"/>
      <name val="Arial"/>
      <family val="2"/>
    </font>
    <font>
      <b/>
      <sz val="26"/>
      <name val="Arial"/>
      <family val="2"/>
    </font>
    <font>
      <sz val="12"/>
      <name val="Times New Roman"/>
      <family val="1"/>
    </font>
    <font>
      <sz val="22"/>
      <name val="Arial"/>
      <family val="2"/>
    </font>
    <font>
      <sz val="15"/>
      <name val="Arial"/>
      <family val="2"/>
    </font>
    <font>
      <sz val="14"/>
      <name val="Arial"/>
      <family val="2"/>
    </font>
    <font>
      <u/>
      <sz val="14"/>
      <name val="Arial"/>
      <family val="2"/>
    </font>
    <font>
      <b/>
      <sz val="12"/>
      <name val="Arial"/>
      <family val="2"/>
    </font>
    <font>
      <b/>
      <sz val="15"/>
      <name val="Arial"/>
      <family val="2"/>
    </font>
    <font>
      <sz val="15"/>
      <color theme="0"/>
      <name val="Arial"/>
      <family val="2"/>
    </font>
    <font>
      <b/>
      <u/>
      <sz val="15"/>
      <name val="Arial"/>
      <family val="2"/>
    </font>
    <font>
      <b/>
      <u/>
      <sz val="16"/>
      <name val="Arial"/>
      <family val="2"/>
    </font>
    <font>
      <b/>
      <sz val="16"/>
      <name val="Arial"/>
      <family val="2"/>
    </font>
    <font>
      <b/>
      <sz val="17"/>
      <name val="Arial"/>
      <family val="2"/>
    </font>
    <font>
      <sz val="18"/>
      <name val="Arial"/>
      <family val="2"/>
    </font>
    <font>
      <sz val="15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7" fontId="1" fillId="0" borderId="0"/>
    <xf numFmtId="37" fontId="1" fillId="0" borderId="0"/>
  </cellStyleXfs>
  <cellXfs count="105">
    <xf numFmtId="0" fontId="0" fillId="0" borderId="0" xfId="0"/>
    <xf numFmtId="37" fontId="1" fillId="2" borderId="0" xfId="1" applyFill="1"/>
    <xf numFmtId="37" fontId="2" fillId="2" borderId="0" xfId="1" applyFont="1" applyFill="1"/>
    <xf numFmtId="37" fontId="3" fillId="2" borderId="0" xfId="1" applyFont="1" applyFill="1" applyAlignment="1">
      <alignment horizontal="centerContinuous" vertical="center"/>
    </xf>
    <xf numFmtId="37" fontId="4" fillId="2" borderId="0" xfId="1" applyFont="1" applyFill="1"/>
    <xf numFmtId="37" fontId="5" fillId="2" borderId="0" xfId="1" applyFont="1" applyFill="1" applyAlignment="1">
      <alignment horizontal="centerContinuous" vertical="center"/>
    </xf>
    <xf numFmtId="37" fontId="5" fillId="2" borderId="0" xfId="1" applyFont="1" applyFill="1" applyAlignment="1" applyProtection="1">
      <alignment horizontal="centerContinuous" vertical="center"/>
      <protection locked="0"/>
    </xf>
    <xf numFmtId="37" fontId="6" fillId="2" borderId="0" xfId="1" applyFont="1" applyFill="1" applyAlignment="1">
      <alignment horizontal="center" vertical="center"/>
    </xf>
    <xf numFmtId="37" fontId="7" fillId="2" borderId="0" xfId="2" quotePrefix="1" applyFont="1" applyFill="1" applyAlignment="1">
      <alignment horizontal="center"/>
    </xf>
    <xf numFmtId="1" fontId="7" fillId="2" borderId="0" xfId="1" quotePrefix="1" applyNumberFormat="1" applyFont="1" applyFill="1" applyAlignment="1">
      <alignment horizontal="center" vertical="center"/>
    </xf>
    <xf numFmtId="37" fontId="7" fillId="2" borderId="0" xfId="2" applyFont="1" applyFill="1" applyAlignment="1">
      <alignment horizontal="center"/>
    </xf>
    <xf numFmtId="37" fontId="8" fillId="2" borderId="0" xfId="1" applyFont="1" applyFill="1"/>
    <xf numFmtId="37" fontId="6" fillId="2" borderId="0" xfId="1" quotePrefix="1" applyFont="1" applyFill="1" applyAlignment="1">
      <alignment horizontal="centerContinuous" vertical="center"/>
    </xf>
    <xf numFmtId="37" fontId="2" fillId="2" borderId="1" xfId="1" applyFont="1" applyFill="1" applyBorder="1"/>
    <xf numFmtId="37" fontId="9" fillId="2" borderId="1" xfId="1" applyFont="1" applyFill="1" applyBorder="1"/>
    <xf numFmtId="37" fontId="10" fillId="2" borderId="0" xfId="1" quotePrefix="1" applyFont="1" applyFill="1" applyAlignment="1">
      <alignment horizontal="left" vertical="center"/>
    </xf>
    <xf numFmtId="37" fontId="6" fillId="2" borderId="0" xfId="1" applyFont="1" applyFill="1"/>
    <xf numFmtId="37" fontId="6" fillId="2" borderId="0" xfId="1" quotePrefix="1" applyFont="1" applyFill="1" applyAlignment="1">
      <alignment horizontal="left" vertical="center"/>
    </xf>
    <xf numFmtId="164" fontId="6" fillId="2" borderId="0" xfId="1" applyNumberFormat="1" applyFont="1" applyFill="1"/>
    <xf numFmtId="165" fontId="6" fillId="2" borderId="0" xfId="1" applyNumberFormat="1" applyFont="1" applyFill="1"/>
    <xf numFmtId="37" fontId="6" fillId="2" borderId="0" xfId="1" quotePrefix="1" applyFont="1" applyFill="1" applyAlignment="1">
      <alignment horizontal="left"/>
    </xf>
    <xf numFmtId="164" fontId="6" fillId="2" borderId="0" xfId="1" quotePrefix="1" applyNumberFormat="1" applyFont="1" applyFill="1" applyAlignment="1">
      <alignment horizontal="right"/>
    </xf>
    <xf numFmtId="165" fontId="6" fillId="2" borderId="0" xfId="1" quotePrefix="1" applyNumberFormat="1" applyFont="1" applyFill="1" applyAlignment="1">
      <alignment horizontal="right"/>
    </xf>
    <xf numFmtId="165" fontId="6" fillId="3" borderId="0" xfId="1" applyNumberFormat="1" applyFont="1" applyFill="1" applyProtection="1">
      <protection locked="0"/>
    </xf>
    <xf numFmtId="164" fontId="6" fillId="3" borderId="0" xfId="1" quotePrefix="1" applyNumberFormat="1" applyFont="1" applyFill="1" applyAlignment="1">
      <alignment horizontal="right"/>
    </xf>
    <xf numFmtId="165" fontId="6" fillId="3" borderId="0" xfId="1" quotePrefix="1" applyNumberFormat="1" applyFont="1" applyFill="1" applyAlignment="1">
      <alignment horizontal="right"/>
    </xf>
    <xf numFmtId="164" fontId="6" fillId="3" borderId="0" xfId="1" applyNumberFormat="1" applyFont="1" applyFill="1"/>
    <xf numFmtId="165" fontId="6" fillId="3" borderId="0" xfId="1" applyNumberFormat="1" applyFont="1" applyFill="1"/>
    <xf numFmtId="165" fontId="11" fillId="3" borderId="0" xfId="1" applyNumberFormat="1" applyFont="1" applyFill="1" applyProtection="1">
      <protection locked="0"/>
    </xf>
    <xf numFmtId="165" fontId="6" fillId="3" borderId="2" xfId="1" applyNumberFormat="1" applyFont="1" applyFill="1" applyBorder="1" applyProtection="1">
      <protection locked="0"/>
    </xf>
    <xf numFmtId="165" fontId="11" fillId="3" borderId="2" xfId="1" applyNumberFormat="1" applyFont="1" applyFill="1" applyBorder="1" applyProtection="1">
      <protection locked="0"/>
    </xf>
    <xf numFmtId="165" fontId="6" fillId="2" borderId="3" xfId="1" applyNumberFormat="1" applyFont="1" applyFill="1" applyBorder="1"/>
    <xf numFmtId="165" fontId="6" fillId="3" borderId="3" xfId="1" applyNumberFormat="1" applyFont="1" applyFill="1" applyBorder="1"/>
    <xf numFmtId="37" fontId="6" fillId="3" borderId="0" xfId="1" applyFont="1" applyFill="1"/>
    <xf numFmtId="37" fontId="10" fillId="2" borderId="0" xfId="1" quotePrefix="1" applyFont="1" applyFill="1" applyAlignment="1">
      <alignment horizontal="left"/>
    </xf>
    <xf numFmtId="164" fontId="10" fillId="2" borderId="0" xfId="1" quotePrefix="1" applyNumberFormat="1" applyFont="1" applyFill="1" applyAlignment="1">
      <alignment horizontal="center" vertical="center"/>
    </xf>
    <xf numFmtId="165" fontId="10" fillId="2" borderId="4" xfId="1" applyNumberFormat="1" applyFont="1" applyFill="1" applyBorder="1" applyAlignment="1">
      <alignment vertical="center"/>
    </xf>
    <xf numFmtId="165" fontId="10" fillId="3" borderId="4" xfId="1" applyNumberFormat="1" applyFont="1" applyFill="1" applyBorder="1" applyAlignment="1">
      <alignment vertical="center"/>
    </xf>
    <xf numFmtId="164" fontId="10" fillId="3" borderId="0" xfId="1" quotePrefix="1" applyNumberFormat="1" applyFont="1" applyFill="1" applyAlignment="1">
      <alignment horizontal="center"/>
    </xf>
    <xf numFmtId="165" fontId="10" fillId="3" borderId="4" xfId="1" applyNumberFormat="1" applyFont="1" applyFill="1" applyBorder="1" applyProtection="1">
      <protection locked="0"/>
    </xf>
    <xf numFmtId="164" fontId="10" fillId="3" borderId="0" xfId="1" quotePrefix="1" applyNumberFormat="1" applyFont="1" applyFill="1" applyAlignment="1">
      <alignment horizontal="center" vertical="center"/>
    </xf>
    <xf numFmtId="37" fontId="12" fillId="2" borderId="0" xfId="1" quotePrefix="1" applyFont="1" applyFill="1" applyAlignment="1">
      <alignment horizontal="left"/>
    </xf>
    <xf numFmtId="37" fontId="6" fillId="2" borderId="0" xfId="1" applyFont="1" applyFill="1" applyAlignment="1">
      <alignment horizontal="centerContinuous"/>
    </xf>
    <xf numFmtId="164" fontId="6" fillId="2" borderId="0" xfId="1" applyNumberFormat="1" applyFont="1" applyFill="1" applyAlignment="1">
      <alignment horizontal="centerContinuous"/>
    </xf>
    <xf numFmtId="37" fontId="6" fillId="2" borderId="0" xfId="1" applyFont="1" applyFill="1" applyAlignment="1">
      <alignment horizontal="left"/>
    </xf>
    <xf numFmtId="164" fontId="6" fillId="2" borderId="0" xfId="1" quotePrefix="1" applyNumberFormat="1" applyFont="1" applyFill="1"/>
    <xf numFmtId="37" fontId="6" fillId="3" borderId="0" xfId="1" quotePrefix="1" applyFont="1" applyFill="1" applyAlignment="1">
      <alignment horizontal="left"/>
    </xf>
    <xf numFmtId="166" fontId="6" fillId="2" borderId="3" xfId="1" applyNumberFormat="1" applyFont="1" applyFill="1" applyBorder="1"/>
    <xf numFmtId="165" fontId="11" fillId="3" borderId="0" xfId="1" applyNumberFormat="1" applyFont="1" applyFill="1"/>
    <xf numFmtId="166" fontId="6" fillId="3" borderId="3" xfId="1" applyNumberFormat="1" applyFont="1" applyFill="1" applyBorder="1"/>
    <xf numFmtId="166" fontId="11" fillId="3" borderId="3" xfId="1" applyNumberFormat="1" applyFont="1" applyFill="1" applyBorder="1"/>
    <xf numFmtId="166" fontId="6" fillId="3" borderId="0" xfId="1" applyNumberFormat="1" applyFont="1" applyFill="1"/>
    <xf numFmtId="165" fontId="6" fillId="2" borderId="2" xfId="1" applyNumberFormat="1" applyFont="1" applyFill="1" applyBorder="1" applyProtection="1">
      <protection locked="0"/>
    </xf>
    <xf numFmtId="165" fontId="6" fillId="3" borderId="5" xfId="1" applyNumberFormat="1" applyFont="1" applyFill="1" applyBorder="1" applyAlignment="1">
      <alignment vertical="center"/>
    </xf>
    <xf numFmtId="165" fontId="11" fillId="3" borderId="5" xfId="1" applyNumberFormat="1" applyFont="1" applyFill="1" applyBorder="1" applyAlignment="1">
      <alignment vertical="center"/>
    </xf>
    <xf numFmtId="164" fontId="11" fillId="3" borderId="0" xfId="1" applyNumberFormat="1" applyFont="1" applyFill="1"/>
    <xf numFmtId="165" fontId="6" fillId="3" borderId="5" xfId="1" applyNumberFormat="1" applyFont="1" applyFill="1" applyBorder="1" applyProtection="1">
      <protection locked="0"/>
    </xf>
    <xf numFmtId="165" fontId="11" fillId="3" borderId="3" xfId="1" applyNumberFormat="1" applyFont="1" applyFill="1" applyBorder="1" applyProtection="1">
      <protection locked="0"/>
    </xf>
    <xf numFmtId="37" fontId="10" fillId="3" borderId="0" xfId="1" quotePrefix="1" applyFont="1" applyFill="1" applyAlignment="1">
      <alignment horizontal="left" vertical="center"/>
    </xf>
    <xf numFmtId="37" fontId="10" fillId="3" borderId="0" xfId="1" applyFont="1" applyFill="1" applyAlignment="1">
      <alignment horizontal="left" vertical="center"/>
    </xf>
    <xf numFmtId="165" fontId="6" fillId="3" borderId="5" xfId="1" applyNumberFormat="1" applyFont="1" applyFill="1" applyBorder="1"/>
    <xf numFmtId="165" fontId="6" fillId="3" borderId="0" xfId="1" applyNumberFormat="1" applyFont="1" applyFill="1" applyAlignment="1" applyProtection="1">
      <alignment vertical="center"/>
      <protection locked="0"/>
    </xf>
    <xf numFmtId="165" fontId="6" fillId="3" borderId="5" xfId="1" applyNumberFormat="1" applyFont="1" applyFill="1" applyBorder="1" applyAlignment="1" applyProtection="1">
      <alignment vertical="center"/>
      <protection locked="0"/>
    </xf>
    <xf numFmtId="37" fontId="1" fillId="3" borderId="0" xfId="1" applyFill="1"/>
    <xf numFmtId="164" fontId="10" fillId="2" borderId="0" xfId="1" quotePrefix="1" applyNumberFormat="1" applyFont="1" applyFill="1" applyAlignment="1">
      <alignment horizontal="center"/>
    </xf>
    <xf numFmtId="165" fontId="10" fillId="2" borderId="4" xfId="1" applyNumberFormat="1" applyFont="1" applyFill="1" applyBorder="1" applyProtection="1">
      <protection locked="0"/>
    </xf>
    <xf numFmtId="37" fontId="13" fillId="2" borderId="0" xfId="1" quotePrefix="1" applyFont="1" applyFill="1" applyAlignment="1">
      <alignment horizontal="left"/>
    </xf>
    <xf numFmtId="164" fontId="2" fillId="2" borderId="0" xfId="1" applyNumberFormat="1" applyFont="1" applyFill="1"/>
    <xf numFmtId="165" fontId="14" fillId="2" borderId="0" xfId="1" applyNumberFormat="1" applyFont="1" applyFill="1"/>
    <xf numFmtId="164" fontId="1" fillId="2" borderId="0" xfId="1" applyNumberFormat="1" applyFill="1"/>
    <xf numFmtId="165" fontId="1" fillId="2" borderId="0" xfId="1" applyNumberFormat="1" applyFill="1" applyAlignment="1">
      <alignment horizontal="centerContinuous"/>
    </xf>
    <xf numFmtId="165" fontId="1" fillId="2" borderId="0" xfId="1" applyNumberFormat="1" applyFill="1"/>
    <xf numFmtId="37" fontId="0" fillId="2" borderId="0" xfId="1" applyFont="1" applyFill="1"/>
    <xf numFmtId="37" fontId="1" fillId="2" borderId="0" xfId="1" applyFill="1" applyAlignment="1">
      <alignment horizontal="left"/>
    </xf>
    <xf numFmtId="37" fontId="1" fillId="2" borderId="0" xfId="1" applyFill="1" applyAlignment="1">
      <alignment horizontal="center"/>
    </xf>
    <xf numFmtId="166" fontId="11" fillId="2" borderId="3" xfId="1" applyNumberFormat="1" applyFont="1" applyFill="1" applyBorder="1"/>
    <xf numFmtId="165" fontId="6" fillId="3" borderId="3" xfId="1" applyNumberFormat="1" applyFont="1" applyFill="1" applyBorder="1" applyProtection="1">
      <protection locked="0"/>
    </xf>
    <xf numFmtId="165" fontId="17" fillId="2" borderId="0" xfId="1" applyNumberFormat="1" applyFont="1" applyFill="1"/>
    <xf numFmtId="165" fontId="11" fillId="3" borderId="2" xfId="1" applyNumberFormat="1" applyFont="1" applyFill="1" applyBorder="1"/>
    <xf numFmtId="165" fontId="10" fillId="3" borderId="4" xfId="1" applyNumberFormat="1" applyFont="1" applyFill="1" applyBorder="1"/>
    <xf numFmtId="165" fontId="6" fillId="3" borderId="0" xfId="1" applyNumberFormat="1" applyFont="1" applyFill="1" applyAlignment="1">
      <alignment vertical="center"/>
    </xf>
    <xf numFmtId="165" fontId="6" fillId="3" borderId="2" xfId="1" applyNumberFormat="1" applyFont="1" applyFill="1" applyBorder="1"/>
    <xf numFmtId="165" fontId="10" fillId="2" borderId="4" xfId="1" applyNumberFormat="1" applyFont="1" applyFill="1" applyBorder="1"/>
    <xf numFmtId="165" fontId="10" fillId="2" borderId="0" xfId="1" applyNumberFormat="1" applyFont="1" applyFill="1" applyAlignment="1">
      <alignment vertical="center"/>
    </xf>
    <xf numFmtId="165" fontId="10" fillId="3" borderId="0" xfId="1" applyNumberFormat="1" applyFont="1" applyFill="1" applyAlignment="1">
      <alignment vertical="center"/>
    </xf>
    <xf numFmtId="165" fontId="10" fillId="3" borderId="0" xfId="1" applyNumberFormat="1" applyFont="1" applyFill="1"/>
    <xf numFmtId="166" fontId="6" fillId="2" borderId="0" xfId="1" applyNumberFormat="1" applyFont="1" applyFill="1"/>
    <xf numFmtId="164" fontId="6" fillId="2" borderId="2" xfId="1" applyNumberFormat="1" applyFont="1" applyFill="1" applyBorder="1"/>
    <xf numFmtId="165" fontId="6" fillId="2" borderId="2" xfId="1" applyNumberFormat="1" applyFont="1" applyFill="1" applyBorder="1"/>
    <xf numFmtId="164" fontId="6" fillId="3" borderId="2" xfId="1" applyNumberFormat="1" applyFont="1" applyFill="1" applyBorder="1"/>
    <xf numFmtId="164" fontId="10" fillId="3" borderId="2" xfId="1" quotePrefix="1" applyNumberFormat="1" applyFont="1" applyFill="1" applyBorder="1" applyAlignment="1">
      <alignment horizontal="center"/>
    </xf>
    <xf numFmtId="164" fontId="10" fillId="3" borderId="2" xfId="1" quotePrefix="1" applyNumberFormat="1" applyFont="1" applyFill="1" applyBorder="1" applyAlignment="1">
      <alignment horizontal="center" vertical="center"/>
    </xf>
    <xf numFmtId="165" fontId="6" fillId="2" borderId="5" xfId="1" applyNumberFormat="1" applyFont="1" applyFill="1" applyBorder="1"/>
    <xf numFmtId="37" fontId="1" fillId="2" borderId="1" xfId="1" applyFill="1" applyBorder="1"/>
    <xf numFmtId="37" fontId="6" fillId="2" borderId="1" xfId="1" applyFont="1" applyFill="1" applyBorder="1" applyAlignment="1">
      <alignment horizontal="center" vertical="center"/>
    </xf>
    <xf numFmtId="37" fontId="7" fillId="2" borderId="1" xfId="2" applyFont="1" applyFill="1" applyBorder="1" applyAlignment="1">
      <alignment horizontal="center"/>
    </xf>
    <xf numFmtId="1" fontId="7" fillId="2" borderId="1" xfId="1" quotePrefix="1" applyNumberFormat="1" applyFont="1" applyFill="1" applyBorder="1" applyAlignment="1">
      <alignment horizontal="center" vertical="center"/>
    </xf>
    <xf numFmtId="37" fontId="6" fillId="2" borderId="1" xfId="1" quotePrefix="1" applyFont="1" applyFill="1" applyBorder="1" applyAlignment="1">
      <alignment horizontal="centerContinuous" vertical="center"/>
    </xf>
    <xf numFmtId="37" fontId="7" fillId="2" borderId="1" xfId="2" quotePrefix="1" applyFont="1" applyFill="1" applyBorder="1" applyAlignment="1">
      <alignment horizontal="center"/>
    </xf>
    <xf numFmtId="1" fontId="16" fillId="2" borderId="0" xfId="1" quotePrefix="1" applyNumberFormat="1" applyFont="1" applyFill="1" applyAlignment="1">
      <alignment horizontal="center" vertical="center" wrapText="1"/>
    </xf>
    <xf numFmtId="37" fontId="7" fillId="2" borderId="0" xfId="2" quotePrefix="1" applyFont="1" applyFill="1" applyAlignment="1">
      <alignment horizontal="center" vertical="center"/>
    </xf>
    <xf numFmtId="37" fontId="7" fillId="2" borderId="0" xfId="2" applyFont="1" applyFill="1" applyAlignment="1">
      <alignment horizontal="center" vertical="center"/>
    </xf>
    <xf numFmtId="37" fontId="7" fillId="2" borderId="1" xfId="2" applyFont="1" applyFill="1" applyBorder="1" applyAlignment="1">
      <alignment horizontal="center" vertical="center"/>
    </xf>
    <xf numFmtId="37" fontId="15" fillId="2" borderId="0" xfId="1" quotePrefix="1" applyFont="1" applyFill="1" applyAlignment="1">
      <alignment horizontal="center"/>
    </xf>
    <xf numFmtId="1" fontId="16" fillId="2" borderId="1" xfId="1" quotePrefix="1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_BG por Fondos" xfId="1" xr:uid="{950AD8E4-3D19-4751-8052-8C16CB5D2A37}"/>
    <cellStyle name="Normal_EEIEF96" xfId="2" xr:uid="{B6F2D465-C588-426B-B184-CF10030455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19</xdr:col>
          <xdr:colOff>876300</xdr:colOff>
          <xdr:row>60</xdr:row>
          <xdr:rowOff>31750</xdr:rowOff>
        </xdr:from>
        <xdr:to>
          <xdr:col>19</xdr:col>
          <xdr:colOff>1282700</xdr:colOff>
          <xdr:row>63</xdr:row>
          <xdr:rowOff>127000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F256D-5885-4872-B222-83F7F30FF9D9}">
  <dimension ref="B1:FT172"/>
  <sheetViews>
    <sheetView tabSelected="1" topLeftCell="EY1" zoomScale="48" zoomScaleNormal="48" workbookViewId="0">
      <selection activeCell="FI7" sqref="FI7"/>
    </sheetView>
  </sheetViews>
  <sheetFormatPr defaultColWidth="12" defaultRowHeight="15.6"/>
  <cols>
    <col min="1" max="1" width="2.85546875" style="1" customWidth="1"/>
    <col min="2" max="2" width="2.5703125" style="1" customWidth="1"/>
    <col min="3" max="3" width="1.85546875" style="1" customWidth="1"/>
    <col min="4" max="4" width="3.140625" style="1" customWidth="1"/>
    <col min="5" max="5" width="4.5703125" style="1" customWidth="1"/>
    <col min="6" max="6" width="48.140625" style="1" customWidth="1"/>
    <col min="7" max="7" width="4.42578125" style="1" customWidth="1"/>
    <col min="8" max="8" width="21.85546875" style="1" customWidth="1"/>
    <col min="9" max="9" width="4.42578125" style="1" customWidth="1"/>
    <col min="10" max="10" width="21.85546875" style="1" customWidth="1"/>
    <col min="11" max="11" width="4.42578125" style="1" customWidth="1"/>
    <col min="12" max="12" width="23.42578125" style="1" customWidth="1"/>
    <col min="13" max="13" width="4.42578125" style="1" customWidth="1"/>
    <col min="14" max="14" width="22.5703125" style="1" customWidth="1"/>
    <col min="15" max="15" width="4.42578125" style="1" customWidth="1"/>
    <col min="16" max="16" width="22.42578125" style="1" customWidth="1"/>
    <col min="17" max="17" width="4.42578125" style="1" customWidth="1"/>
    <col min="18" max="18" width="23.85546875" style="1" customWidth="1"/>
    <col min="19" max="19" width="4.42578125" style="1" customWidth="1"/>
    <col min="20" max="20" width="23.140625" style="1" customWidth="1"/>
    <col min="21" max="21" width="5.5703125" style="1" bestFit="1" customWidth="1"/>
    <col min="22" max="22" width="22.42578125" style="1" bestFit="1" customWidth="1"/>
    <col min="23" max="23" width="5.5703125" style="1" bestFit="1" customWidth="1"/>
    <col min="24" max="24" width="22.85546875" style="1" bestFit="1" customWidth="1"/>
    <col min="25" max="25" width="5.5703125" style="1" bestFit="1" customWidth="1"/>
    <col min="26" max="26" width="20.5703125" style="1" customWidth="1"/>
    <col min="27" max="27" width="4.85546875" style="1" bestFit="1" customWidth="1"/>
    <col min="28" max="28" width="20.5703125" style="1" bestFit="1" customWidth="1"/>
    <col min="29" max="29" width="5.5703125" style="1" bestFit="1" customWidth="1"/>
    <col min="30" max="30" width="21" style="1" bestFit="1" customWidth="1"/>
    <col min="31" max="31" width="4.85546875" style="1" bestFit="1" customWidth="1"/>
    <col min="32" max="32" width="18.42578125" style="1" bestFit="1" customWidth="1"/>
    <col min="33" max="33" width="4.85546875" style="1" customWidth="1"/>
    <col min="34" max="34" width="22.42578125" style="1" bestFit="1" customWidth="1"/>
    <col min="35" max="35" width="4.85546875" style="1" customWidth="1"/>
    <col min="36" max="36" width="21" style="1" customWidth="1"/>
    <col min="37" max="37" width="4.85546875" style="1" customWidth="1"/>
    <col min="38" max="38" width="21" style="1" customWidth="1"/>
    <col min="39" max="39" width="4.85546875" style="1" customWidth="1"/>
    <col min="40" max="40" width="21" style="1" customWidth="1"/>
    <col min="41" max="41" width="4.85546875" style="1" customWidth="1"/>
    <col min="42" max="42" width="21" style="1" customWidth="1"/>
    <col min="43" max="43" width="4.85546875" style="1" customWidth="1"/>
    <col min="44" max="44" width="21" style="1" customWidth="1"/>
    <col min="45" max="45" width="4.85546875" style="1" customWidth="1"/>
    <col min="46" max="46" width="21" style="1" customWidth="1"/>
    <col min="47" max="47" width="4.85546875" style="1" customWidth="1"/>
    <col min="48" max="48" width="21" style="1" customWidth="1"/>
    <col min="49" max="49" width="4.85546875" style="1" customWidth="1"/>
    <col min="50" max="50" width="21" style="1" customWidth="1"/>
    <col min="51" max="51" width="4.85546875" style="1" customWidth="1"/>
    <col min="52" max="52" width="21" style="1" customWidth="1"/>
    <col min="53" max="53" width="4.85546875" style="1" customWidth="1"/>
    <col min="54" max="54" width="21" style="1" customWidth="1"/>
    <col min="55" max="55" width="4.85546875" style="1" customWidth="1"/>
    <col min="56" max="56" width="21" style="1" customWidth="1"/>
    <col min="57" max="57" width="4.85546875" style="1" customWidth="1"/>
    <col min="58" max="58" width="21" style="1" customWidth="1"/>
    <col min="59" max="59" width="4.85546875" style="1" customWidth="1"/>
    <col min="60" max="60" width="21" style="1" customWidth="1"/>
    <col min="61" max="61" width="4.85546875" style="1" customWidth="1"/>
    <col min="62" max="62" width="21" style="1" customWidth="1"/>
    <col min="63" max="63" width="4.85546875" style="1" customWidth="1"/>
    <col min="64" max="64" width="21" style="1" customWidth="1"/>
    <col min="65" max="65" width="4.85546875" style="1" customWidth="1"/>
    <col min="66" max="66" width="21" style="1" customWidth="1"/>
    <col min="67" max="67" width="4.85546875" style="1" customWidth="1"/>
    <col min="68" max="68" width="21" style="1" customWidth="1"/>
    <col min="69" max="69" width="4.85546875" style="1" customWidth="1"/>
    <col min="70" max="70" width="21" style="1" customWidth="1"/>
    <col min="71" max="71" width="4.85546875" style="1" customWidth="1"/>
    <col min="72" max="72" width="21" style="1" customWidth="1"/>
    <col min="73" max="73" width="4.85546875" style="1" customWidth="1"/>
    <col min="74" max="74" width="21" style="1" customWidth="1"/>
    <col min="75" max="75" width="4.85546875" style="1" customWidth="1"/>
    <col min="76" max="76" width="21" style="1" customWidth="1"/>
    <col min="77" max="77" width="4.85546875" style="1" customWidth="1"/>
    <col min="78" max="78" width="21" style="1" customWidth="1"/>
    <col min="79" max="79" width="4.85546875" style="1" customWidth="1"/>
    <col min="80" max="80" width="21" style="1" customWidth="1"/>
    <col min="81" max="81" width="12" style="1"/>
    <col min="82" max="82" width="21" style="1" customWidth="1"/>
    <col min="83" max="83" width="4.85546875" style="1" customWidth="1"/>
    <col min="84" max="84" width="21" style="1" customWidth="1"/>
    <col min="85" max="85" width="4.85546875" style="1" customWidth="1"/>
    <col min="86" max="86" width="21" style="1" customWidth="1"/>
    <col min="87" max="87" width="4.85546875" style="1" customWidth="1"/>
    <col min="88" max="88" width="21" style="1" customWidth="1"/>
    <col min="89" max="89" width="4.85546875" style="1" customWidth="1"/>
    <col min="90" max="90" width="21" style="1" customWidth="1"/>
    <col min="91" max="91" width="4.85546875" style="1" customWidth="1"/>
    <col min="92" max="92" width="21" style="1" customWidth="1"/>
    <col min="93" max="93" width="4.85546875" style="1" customWidth="1"/>
    <col min="94" max="94" width="21" style="1" customWidth="1"/>
    <col min="95" max="95" width="4.85546875" style="1" customWidth="1"/>
    <col min="96" max="96" width="21" style="1" customWidth="1"/>
    <col min="97" max="97" width="4.85546875" style="1" customWidth="1"/>
    <col min="98" max="98" width="21" style="1" customWidth="1"/>
    <col min="99" max="99" width="4.85546875" style="1" customWidth="1"/>
    <col min="100" max="100" width="21" style="1" customWidth="1"/>
    <col min="101" max="101" width="4.85546875" style="1" customWidth="1"/>
    <col min="102" max="102" width="21" style="1" customWidth="1"/>
    <col min="103" max="103" width="4.85546875" style="1" customWidth="1"/>
    <col min="104" max="104" width="21" style="1" customWidth="1"/>
    <col min="105" max="105" width="4.85546875" style="1" customWidth="1"/>
    <col min="106" max="106" width="21" style="1" customWidth="1"/>
    <col min="107" max="107" width="4.85546875" style="1" customWidth="1"/>
    <col min="108" max="108" width="21" style="1" customWidth="1"/>
    <col min="109" max="109" width="4.85546875" style="1" customWidth="1"/>
    <col min="110" max="110" width="21" style="1" customWidth="1"/>
    <col min="111" max="111" width="4.85546875" style="1" customWidth="1"/>
    <col min="112" max="112" width="21" style="1" customWidth="1"/>
    <col min="113" max="113" width="4.85546875" style="1" customWidth="1"/>
    <col min="114" max="114" width="21" style="1" customWidth="1"/>
    <col min="115" max="115" width="4.85546875" style="1" customWidth="1"/>
    <col min="116" max="116" width="21" style="1" customWidth="1"/>
    <col min="117" max="117" width="4.85546875" style="1" customWidth="1"/>
    <col min="118" max="118" width="21" style="1" customWidth="1"/>
    <col min="119" max="119" width="4.85546875" style="1" customWidth="1"/>
    <col min="120" max="120" width="21" style="1" customWidth="1"/>
    <col min="121" max="121" width="4.85546875" style="1" customWidth="1"/>
    <col min="122" max="122" width="21" style="1" customWidth="1"/>
    <col min="123" max="123" width="4.85546875" style="1" customWidth="1"/>
    <col min="124" max="124" width="21" style="1" customWidth="1"/>
    <col min="125" max="125" width="4.85546875" style="1" customWidth="1"/>
    <col min="126" max="126" width="21" style="1" customWidth="1"/>
    <col min="127" max="127" width="4.85546875" style="1" customWidth="1"/>
    <col min="128" max="128" width="21" style="1" customWidth="1"/>
    <col min="129" max="129" width="4.85546875" style="1" customWidth="1"/>
    <col min="130" max="130" width="21" style="1" customWidth="1"/>
    <col min="131" max="131" width="4.85546875" style="1" customWidth="1"/>
    <col min="132" max="132" width="21" style="1" customWidth="1"/>
    <col min="133" max="133" width="4.85546875" style="1" customWidth="1"/>
    <col min="134" max="134" width="21" style="1" customWidth="1"/>
    <col min="135" max="135" width="4.85546875" style="1" customWidth="1"/>
    <col min="136" max="136" width="21" style="1" customWidth="1"/>
    <col min="137" max="137" width="4.85546875" style="1" customWidth="1"/>
    <col min="138" max="138" width="21" style="1" customWidth="1"/>
    <col min="139" max="139" width="4.85546875" style="1" customWidth="1"/>
    <col min="140" max="140" width="21" style="1" customWidth="1"/>
    <col min="141" max="141" width="5" style="1" customWidth="1"/>
    <col min="142" max="142" width="20.85546875" style="1" customWidth="1"/>
    <col min="143" max="143" width="5.42578125" style="1" customWidth="1"/>
    <col min="144" max="144" width="20.85546875" style="1" customWidth="1"/>
    <col min="145" max="145" width="4.140625" style="1" customWidth="1"/>
    <col min="146" max="146" width="23.140625" style="1" customWidth="1"/>
    <col min="147" max="147" width="4" style="1" customWidth="1"/>
    <col min="148" max="148" width="21.85546875" style="1" customWidth="1"/>
    <col min="149" max="149" width="4.85546875" style="1" customWidth="1"/>
    <col min="150" max="150" width="21.85546875" style="1" customWidth="1"/>
    <col min="151" max="151" width="4.42578125" style="1" customWidth="1"/>
    <col min="152" max="152" width="18" style="1" customWidth="1"/>
    <col min="153" max="153" width="6.5703125" style="1" customWidth="1"/>
    <col min="154" max="154" width="20.5703125" style="1" customWidth="1"/>
    <col min="155" max="155" width="5.85546875" style="1" customWidth="1"/>
    <col min="156" max="156" width="23.42578125" style="1" customWidth="1"/>
    <col min="157" max="157" width="5.85546875" style="1" customWidth="1"/>
    <col min="158" max="158" width="22.140625" style="1" customWidth="1"/>
    <col min="159" max="159" width="6.5703125" style="1" customWidth="1"/>
    <col min="160" max="160" width="21.85546875" style="1" customWidth="1"/>
    <col min="161" max="161" width="5.85546875" style="1" customWidth="1"/>
    <col min="162" max="162" width="20.85546875" style="1" customWidth="1"/>
    <col min="163" max="163" width="5.5703125" style="1" customWidth="1"/>
    <col min="164" max="164" width="19.140625" style="1" customWidth="1"/>
    <col min="165" max="165" width="4.5703125" style="1" customWidth="1"/>
    <col min="166" max="166" width="20.85546875" style="1" customWidth="1"/>
    <col min="167" max="167" width="6.5703125" style="1" customWidth="1"/>
    <col min="168" max="168" width="24.5703125" style="1" customWidth="1"/>
    <col min="169" max="169" width="4.85546875" style="1" customWidth="1"/>
    <col min="170" max="170" width="20" style="1" customWidth="1"/>
    <col min="171" max="171" width="5.42578125" style="1" customWidth="1"/>
    <col min="172" max="172" width="22.85546875" style="1" customWidth="1"/>
    <col min="173" max="173" width="5.42578125" style="1" customWidth="1"/>
    <col min="174" max="174" width="20.5703125" style="1" customWidth="1"/>
    <col min="175" max="175" width="5.42578125" style="1" customWidth="1"/>
    <col min="176" max="176" width="21" style="1" customWidth="1"/>
    <col min="177" max="16384" width="12" style="1"/>
  </cols>
  <sheetData>
    <row r="1" spans="2:176" ht="10.5" customHeight="1"/>
    <row r="2" spans="2:176" ht="2.25" customHeight="1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2:176" ht="6.75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2:176" ht="6.75" customHeight="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2:176" s="4" customFormat="1" ht="33" customHeight="1">
      <c r="B5" s="3" t="s">
        <v>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</row>
    <row r="6" spans="2:176" s="4" customFormat="1" ht="33" customHeight="1">
      <c r="B6" s="5" t="s">
        <v>1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</row>
    <row r="7" spans="2:176" s="4" customFormat="1" ht="29.25" customHeight="1">
      <c r="B7" s="6" t="s">
        <v>2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</row>
    <row r="8" spans="2:176" s="4" customFormat="1" ht="29.25" customHeight="1">
      <c r="B8" s="6" t="s">
        <v>3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</row>
    <row r="9" spans="2:176" ht="18.95">
      <c r="B9" s="2"/>
      <c r="C9" s="2"/>
      <c r="D9" s="2"/>
      <c r="E9" s="2"/>
      <c r="F9" s="2"/>
      <c r="G9" s="2"/>
      <c r="H9" s="2"/>
      <c r="I9" s="2"/>
      <c r="J9" s="99" t="s">
        <v>4</v>
      </c>
      <c r="K9" s="7"/>
      <c r="L9" s="8" t="s">
        <v>5</v>
      </c>
      <c r="M9" s="7"/>
      <c r="N9" s="9" t="s">
        <v>6</v>
      </c>
      <c r="O9" s="7"/>
      <c r="P9" s="8" t="s">
        <v>7</v>
      </c>
      <c r="Q9" s="7"/>
      <c r="R9" s="8" t="s">
        <v>8</v>
      </c>
      <c r="S9" s="7"/>
      <c r="T9" s="100" t="s">
        <v>9</v>
      </c>
      <c r="U9" s="2"/>
      <c r="V9" s="99" t="s">
        <v>10</v>
      </c>
      <c r="W9" s="7"/>
      <c r="X9" s="8" t="s">
        <v>5</v>
      </c>
      <c r="Y9" s="7"/>
      <c r="Z9" s="9" t="s">
        <v>6</v>
      </c>
      <c r="AA9" s="7"/>
      <c r="AB9" s="8" t="s">
        <v>7</v>
      </c>
      <c r="AC9" s="7"/>
      <c r="AD9" s="8" t="s">
        <v>8</v>
      </c>
      <c r="AE9" s="7"/>
      <c r="AF9" s="100" t="s">
        <v>9</v>
      </c>
      <c r="AG9" s="2"/>
      <c r="AH9" s="99" t="s">
        <v>11</v>
      </c>
      <c r="AI9" s="7"/>
      <c r="AJ9" s="8" t="s">
        <v>5</v>
      </c>
      <c r="AK9" s="7"/>
      <c r="AL9" s="9" t="s">
        <v>6</v>
      </c>
      <c r="AM9" s="7"/>
      <c r="AN9" s="8" t="s">
        <v>7</v>
      </c>
      <c r="AO9" s="7"/>
      <c r="AP9" s="8" t="s">
        <v>8</v>
      </c>
      <c r="AQ9" s="7"/>
      <c r="AR9" s="100" t="s">
        <v>9</v>
      </c>
      <c r="AS9" s="2"/>
      <c r="AT9" s="99" t="s">
        <v>12</v>
      </c>
      <c r="AU9" s="7"/>
      <c r="AV9" s="8" t="s">
        <v>5</v>
      </c>
      <c r="AW9" s="7"/>
      <c r="AX9" s="9" t="s">
        <v>6</v>
      </c>
      <c r="AY9" s="7"/>
      <c r="AZ9" s="8" t="s">
        <v>7</v>
      </c>
      <c r="BA9" s="7"/>
      <c r="BB9" s="8" t="s">
        <v>8</v>
      </c>
      <c r="BC9" s="7"/>
      <c r="BD9" s="100" t="s">
        <v>9</v>
      </c>
      <c r="BE9" s="2"/>
      <c r="BF9" s="99" t="s">
        <v>13</v>
      </c>
      <c r="BG9" s="7"/>
      <c r="BH9" s="8" t="s">
        <v>5</v>
      </c>
      <c r="BI9" s="7"/>
      <c r="BJ9" s="9" t="s">
        <v>6</v>
      </c>
      <c r="BK9" s="7"/>
      <c r="BL9" s="8" t="s">
        <v>7</v>
      </c>
      <c r="BM9" s="7"/>
      <c r="BN9" s="8" t="s">
        <v>8</v>
      </c>
      <c r="BO9" s="7"/>
      <c r="BP9" s="100" t="s">
        <v>9</v>
      </c>
      <c r="BQ9" s="2"/>
      <c r="BR9" s="99" t="s">
        <v>14</v>
      </c>
      <c r="BS9" s="7"/>
      <c r="BT9" s="8" t="s">
        <v>5</v>
      </c>
      <c r="BU9" s="7"/>
      <c r="BV9" s="9" t="s">
        <v>6</v>
      </c>
      <c r="BW9" s="7"/>
      <c r="BX9" s="8" t="s">
        <v>7</v>
      </c>
      <c r="BY9" s="7"/>
      <c r="BZ9" s="8" t="s">
        <v>8</v>
      </c>
      <c r="CA9" s="7"/>
      <c r="CB9" s="100" t="s">
        <v>9</v>
      </c>
      <c r="CC9" s="2"/>
      <c r="CD9" s="99" t="s">
        <v>15</v>
      </c>
      <c r="CE9" s="7"/>
      <c r="CF9" s="8" t="s">
        <v>5</v>
      </c>
      <c r="CG9" s="7"/>
      <c r="CH9" s="9" t="s">
        <v>6</v>
      </c>
      <c r="CI9" s="7"/>
      <c r="CJ9" s="8" t="s">
        <v>7</v>
      </c>
      <c r="CK9" s="7"/>
      <c r="CL9" s="8" t="s">
        <v>8</v>
      </c>
      <c r="CM9" s="7"/>
      <c r="CN9" s="100" t="s">
        <v>9</v>
      </c>
      <c r="CO9" s="2"/>
      <c r="CP9" s="99" t="s">
        <v>16</v>
      </c>
      <c r="CQ9" s="7"/>
      <c r="CR9" s="8" t="s">
        <v>5</v>
      </c>
      <c r="CS9" s="7"/>
      <c r="CT9" s="9" t="s">
        <v>6</v>
      </c>
      <c r="CU9" s="7"/>
      <c r="CV9" s="8" t="s">
        <v>7</v>
      </c>
      <c r="CW9" s="7"/>
      <c r="CX9" s="8" t="s">
        <v>8</v>
      </c>
      <c r="CY9" s="7"/>
      <c r="CZ9" s="100" t="s">
        <v>9</v>
      </c>
      <c r="DA9" s="2"/>
      <c r="DB9" s="99" t="s">
        <v>17</v>
      </c>
      <c r="DC9" s="7"/>
      <c r="DD9" s="8" t="s">
        <v>5</v>
      </c>
      <c r="DE9" s="7"/>
      <c r="DF9" s="9" t="s">
        <v>6</v>
      </c>
      <c r="DG9" s="7"/>
      <c r="DH9" s="8" t="s">
        <v>7</v>
      </c>
      <c r="DI9" s="7"/>
      <c r="DJ9" s="8" t="s">
        <v>8</v>
      </c>
      <c r="DK9" s="7"/>
      <c r="DL9" s="100" t="s">
        <v>9</v>
      </c>
      <c r="DM9" s="2"/>
      <c r="DN9" s="99" t="s">
        <v>18</v>
      </c>
      <c r="DO9" s="7"/>
      <c r="DP9" s="8" t="s">
        <v>5</v>
      </c>
      <c r="DQ9" s="7"/>
      <c r="DR9" s="9" t="s">
        <v>6</v>
      </c>
      <c r="DS9" s="7"/>
      <c r="DT9" s="8" t="s">
        <v>7</v>
      </c>
      <c r="DU9" s="7"/>
      <c r="DV9" s="8" t="s">
        <v>8</v>
      </c>
      <c r="DW9" s="7"/>
      <c r="DX9" s="100" t="s">
        <v>9</v>
      </c>
      <c r="DY9" s="2"/>
      <c r="DZ9" s="99" t="s">
        <v>19</v>
      </c>
      <c r="EA9" s="7"/>
      <c r="EB9" s="8" t="s">
        <v>5</v>
      </c>
      <c r="EC9" s="7"/>
      <c r="ED9" s="9" t="s">
        <v>6</v>
      </c>
      <c r="EE9" s="7"/>
      <c r="EF9" s="8" t="s">
        <v>7</v>
      </c>
      <c r="EG9" s="7"/>
      <c r="EH9" s="8" t="s">
        <v>8</v>
      </c>
      <c r="EI9" s="7"/>
      <c r="EJ9" s="100" t="s">
        <v>9</v>
      </c>
      <c r="EL9" s="99" t="s">
        <v>20</v>
      </c>
      <c r="EM9" s="7"/>
      <c r="EN9" s="8" t="s">
        <v>5</v>
      </c>
      <c r="EO9" s="7"/>
      <c r="EP9" s="9" t="s">
        <v>6</v>
      </c>
      <c r="EQ9" s="7"/>
      <c r="ER9" s="8" t="s">
        <v>7</v>
      </c>
      <c r="ES9" s="7"/>
      <c r="ET9" s="8" t="s">
        <v>8</v>
      </c>
      <c r="EU9" s="7"/>
      <c r="EV9" s="100" t="s">
        <v>9</v>
      </c>
      <c r="EX9" s="99" t="s">
        <v>21</v>
      </c>
      <c r="EY9" s="7"/>
      <c r="EZ9" s="8" t="s">
        <v>5</v>
      </c>
      <c r="FA9" s="7"/>
      <c r="FB9" s="9" t="s">
        <v>6</v>
      </c>
      <c r="FC9" s="7"/>
      <c r="FD9" s="8" t="s">
        <v>7</v>
      </c>
      <c r="FE9" s="7"/>
      <c r="FF9" s="8" t="s">
        <v>8</v>
      </c>
      <c r="FG9" s="7"/>
      <c r="FH9" s="100" t="s">
        <v>9</v>
      </c>
      <c r="FJ9" s="99" t="s">
        <v>22</v>
      </c>
      <c r="FK9" s="7"/>
      <c r="FL9" s="8" t="s">
        <v>5</v>
      </c>
      <c r="FM9" s="7"/>
      <c r="FN9" s="9" t="s">
        <v>6</v>
      </c>
      <c r="FO9" s="7"/>
      <c r="FP9" s="8" t="s">
        <v>7</v>
      </c>
      <c r="FQ9" s="7"/>
      <c r="FR9" s="8" t="s">
        <v>8</v>
      </c>
      <c r="FS9" s="7"/>
      <c r="FT9" s="100" t="s">
        <v>9</v>
      </c>
    </row>
    <row r="10" spans="2:176" ht="18.95">
      <c r="B10" s="2"/>
      <c r="C10" s="2"/>
      <c r="D10" s="2"/>
      <c r="E10" s="2"/>
      <c r="F10" s="2"/>
      <c r="G10" s="2"/>
      <c r="H10" s="2"/>
      <c r="I10" s="2"/>
      <c r="J10" s="99"/>
      <c r="K10" s="7"/>
      <c r="L10" s="10" t="s">
        <v>23</v>
      </c>
      <c r="M10" s="7"/>
      <c r="N10" s="9" t="s">
        <v>24</v>
      </c>
      <c r="O10" s="7"/>
      <c r="P10" s="10" t="s">
        <v>25</v>
      </c>
      <c r="Q10" s="7"/>
      <c r="R10" s="10" t="s">
        <v>26</v>
      </c>
      <c r="S10" s="7"/>
      <c r="T10" s="101"/>
      <c r="U10" s="2"/>
      <c r="V10" s="99"/>
      <c r="W10" s="7"/>
      <c r="X10" s="10" t="s">
        <v>23</v>
      </c>
      <c r="Y10" s="7"/>
      <c r="Z10" s="9" t="s">
        <v>24</v>
      </c>
      <c r="AA10" s="7"/>
      <c r="AB10" s="10" t="s">
        <v>25</v>
      </c>
      <c r="AC10" s="7"/>
      <c r="AD10" s="10" t="s">
        <v>26</v>
      </c>
      <c r="AE10" s="7"/>
      <c r="AF10" s="101"/>
      <c r="AG10" s="2"/>
      <c r="AH10" s="99"/>
      <c r="AI10" s="7"/>
      <c r="AJ10" s="10" t="s">
        <v>23</v>
      </c>
      <c r="AK10" s="7"/>
      <c r="AL10" s="9" t="s">
        <v>24</v>
      </c>
      <c r="AM10" s="7"/>
      <c r="AN10" s="10" t="s">
        <v>25</v>
      </c>
      <c r="AO10" s="7"/>
      <c r="AP10" s="10" t="s">
        <v>26</v>
      </c>
      <c r="AQ10" s="7"/>
      <c r="AR10" s="101"/>
      <c r="AS10" s="2"/>
      <c r="AT10" s="99"/>
      <c r="AU10" s="7"/>
      <c r="AV10" s="10" t="s">
        <v>23</v>
      </c>
      <c r="AW10" s="7"/>
      <c r="AX10" s="9" t="s">
        <v>24</v>
      </c>
      <c r="AY10" s="7"/>
      <c r="AZ10" s="10" t="s">
        <v>25</v>
      </c>
      <c r="BA10" s="7"/>
      <c r="BB10" s="10" t="s">
        <v>26</v>
      </c>
      <c r="BC10" s="7"/>
      <c r="BD10" s="101"/>
      <c r="BE10" s="2"/>
      <c r="BF10" s="99"/>
      <c r="BG10" s="7"/>
      <c r="BH10" s="10" t="s">
        <v>23</v>
      </c>
      <c r="BI10" s="7"/>
      <c r="BJ10" s="9" t="s">
        <v>24</v>
      </c>
      <c r="BK10" s="7"/>
      <c r="BL10" s="10" t="s">
        <v>25</v>
      </c>
      <c r="BM10" s="7"/>
      <c r="BN10" s="10" t="s">
        <v>26</v>
      </c>
      <c r="BO10" s="7"/>
      <c r="BP10" s="101"/>
      <c r="BQ10" s="2"/>
      <c r="BR10" s="99"/>
      <c r="BS10" s="7"/>
      <c r="BT10" s="10" t="s">
        <v>23</v>
      </c>
      <c r="BU10" s="7"/>
      <c r="BV10" s="9" t="s">
        <v>24</v>
      </c>
      <c r="BW10" s="7"/>
      <c r="BX10" s="10" t="s">
        <v>25</v>
      </c>
      <c r="BY10" s="7"/>
      <c r="BZ10" s="10" t="s">
        <v>26</v>
      </c>
      <c r="CA10" s="7"/>
      <c r="CB10" s="101"/>
      <c r="CC10" s="2"/>
      <c r="CD10" s="99"/>
      <c r="CE10" s="7"/>
      <c r="CF10" s="10" t="s">
        <v>23</v>
      </c>
      <c r="CG10" s="7"/>
      <c r="CH10" s="9" t="s">
        <v>24</v>
      </c>
      <c r="CI10" s="7"/>
      <c r="CJ10" s="10" t="s">
        <v>25</v>
      </c>
      <c r="CK10" s="7"/>
      <c r="CL10" s="10" t="s">
        <v>26</v>
      </c>
      <c r="CM10" s="7"/>
      <c r="CN10" s="101"/>
      <c r="CO10" s="2"/>
      <c r="CP10" s="99"/>
      <c r="CQ10" s="7"/>
      <c r="CR10" s="10" t="s">
        <v>23</v>
      </c>
      <c r="CS10" s="7"/>
      <c r="CT10" s="9" t="s">
        <v>24</v>
      </c>
      <c r="CU10" s="7"/>
      <c r="CV10" s="10" t="s">
        <v>25</v>
      </c>
      <c r="CW10" s="7"/>
      <c r="CX10" s="10" t="s">
        <v>26</v>
      </c>
      <c r="CY10" s="7"/>
      <c r="CZ10" s="101"/>
      <c r="DA10" s="2"/>
      <c r="DB10" s="99"/>
      <c r="DC10" s="7"/>
      <c r="DD10" s="10" t="s">
        <v>23</v>
      </c>
      <c r="DE10" s="7"/>
      <c r="DF10" s="9" t="s">
        <v>24</v>
      </c>
      <c r="DG10" s="7"/>
      <c r="DH10" s="10" t="s">
        <v>25</v>
      </c>
      <c r="DI10" s="7"/>
      <c r="DJ10" s="10" t="s">
        <v>26</v>
      </c>
      <c r="DK10" s="7"/>
      <c r="DL10" s="101"/>
      <c r="DM10" s="2"/>
      <c r="DN10" s="99"/>
      <c r="DO10" s="7"/>
      <c r="DP10" s="10" t="s">
        <v>23</v>
      </c>
      <c r="DQ10" s="7"/>
      <c r="DR10" s="9" t="s">
        <v>24</v>
      </c>
      <c r="DS10" s="7"/>
      <c r="DT10" s="10" t="s">
        <v>25</v>
      </c>
      <c r="DU10" s="7"/>
      <c r="DV10" s="10" t="s">
        <v>26</v>
      </c>
      <c r="DW10" s="7"/>
      <c r="DX10" s="101"/>
      <c r="DY10" s="2"/>
      <c r="DZ10" s="99"/>
      <c r="EA10" s="7"/>
      <c r="EB10" s="10" t="s">
        <v>23</v>
      </c>
      <c r="EC10" s="7"/>
      <c r="ED10" s="9" t="s">
        <v>24</v>
      </c>
      <c r="EE10" s="7"/>
      <c r="EF10" s="10" t="s">
        <v>25</v>
      </c>
      <c r="EG10" s="7"/>
      <c r="EH10" s="10" t="s">
        <v>26</v>
      </c>
      <c r="EI10" s="7"/>
      <c r="EJ10" s="101"/>
      <c r="EL10" s="99"/>
      <c r="EM10" s="7"/>
      <c r="EN10" s="10" t="s">
        <v>23</v>
      </c>
      <c r="EO10" s="7"/>
      <c r="EP10" s="9" t="s">
        <v>24</v>
      </c>
      <c r="EQ10" s="7"/>
      <c r="ER10" s="10" t="s">
        <v>25</v>
      </c>
      <c r="ES10" s="7"/>
      <c r="ET10" s="10" t="s">
        <v>26</v>
      </c>
      <c r="EU10" s="7"/>
      <c r="EV10" s="101"/>
      <c r="EX10" s="99"/>
      <c r="EY10" s="7"/>
      <c r="EZ10" s="10" t="s">
        <v>23</v>
      </c>
      <c r="FA10" s="7"/>
      <c r="FB10" s="9" t="s">
        <v>24</v>
      </c>
      <c r="FC10" s="7"/>
      <c r="FD10" s="10" t="s">
        <v>25</v>
      </c>
      <c r="FE10" s="7"/>
      <c r="FF10" s="10" t="s">
        <v>26</v>
      </c>
      <c r="FG10" s="7"/>
      <c r="FH10" s="101"/>
      <c r="FJ10" s="99"/>
      <c r="FK10" s="7"/>
      <c r="FL10" s="10" t="s">
        <v>23</v>
      </c>
      <c r="FM10" s="7"/>
      <c r="FN10" s="9" t="s">
        <v>24</v>
      </c>
      <c r="FO10" s="7"/>
      <c r="FP10" s="10" t="s">
        <v>25</v>
      </c>
      <c r="FQ10" s="7"/>
      <c r="FR10" s="10" t="s">
        <v>26</v>
      </c>
      <c r="FS10" s="7"/>
      <c r="FT10" s="101"/>
    </row>
    <row r="11" spans="2:176" ht="19.5" thickBot="1">
      <c r="B11" s="11"/>
      <c r="C11" s="2"/>
      <c r="D11" s="2"/>
      <c r="E11" s="2"/>
      <c r="F11" s="2"/>
      <c r="G11" s="2"/>
      <c r="H11" s="2"/>
      <c r="I11" s="2"/>
      <c r="J11" s="99"/>
      <c r="K11" s="7"/>
      <c r="L11" s="10" t="s">
        <v>27</v>
      </c>
      <c r="M11" s="7"/>
      <c r="N11" s="9" t="s">
        <v>28</v>
      </c>
      <c r="O11" s="12"/>
      <c r="P11" s="8" t="s">
        <v>27</v>
      </c>
      <c r="Q11" s="7"/>
      <c r="R11" s="8" t="s">
        <v>29</v>
      </c>
      <c r="S11" s="7"/>
      <c r="T11" s="101"/>
      <c r="U11" s="2"/>
      <c r="V11" s="99"/>
      <c r="W11" s="7"/>
      <c r="X11" s="10" t="s">
        <v>27</v>
      </c>
      <c r="Y11" s="7"/>
      <c r="Z11" s="9" t="s">
        <v>28</v>
      </c>
      <c r="AA11" s="12"/>
      <c r="AB11" s="8" t="s">
        <v>27</v>
      </c>
      <c r="AC11" s="7"/>
      <c r="AD11" s="8" t="s">
        <v>29</v>
      </c>
      <c r="AE11" s="7"/>
      <c r="AF11" s="101"/>
      <c r="AG11" s="2"/>
      <c r="AH11" s="99"/>
      <c r="AI11" s="7"/>
      <c r="AJ11" s="10" t="s">
        <v>27</v>
      </c>
      <c r="AK11" s="7"/>
      <c r="AL11" s="9" t="s">
        <v>28</v>
      </c>
      <c r="AM11" s="12"/>
      <c r="AN11" s="8" t="s">
        <v>27</v>
      </c>
      <c r="AO11" s="7"/>
      <c r="AP11" s="8" t="s">
        <v>29</v>
      </c>
      <c r="AQ11" s="7"/>
      <c r="AR11" s="101"/>
      <c r="AS11" s="2"/>
      <c r="AT11" s="99"/>
      <c r="AU11" s="7"/>
      <c r="AV11" s="10" t="s">
        <v>27</v>
      </c>
      <c r="AW11" s="7"/>
      <c r="AX11" s="9" t="s">
        <v>28</v>
      </c>
      <c r="AY11" s="12"/>
      <c r="AZ11" s="8" t="s">
        <v>27</v>
      </c>
      <c r="BA11" s="7"/>
      <c r="BB11" s="8" t="s">
        <v>29</v>
      </c>
      <c r="BC11" s="7"/>
      <c r="BD11" s="101"/>
      <c r="BE11" s="2"/>
      <c r="BF11" s="99"/>
      <c r="BG11" s="7"/>
      <c r="BH11" s="10" t="s">
        <v>27</v>
      </c>
      <c r="BI11" s="7"/>
      <c r="BJ11" s="9" t="s">
        <v>28</v>
      </c>
      <c r="BK11" s="12"/>
      <c r="BL11" s="8" t="s">
        <v>27</v>
      </c>
      <c r="BM11" s="7"/>
      <c r="BN11" s="8" t="s">
        <v>29</v>
      </c>
      <c r="BO11" s="7"/>
      <c r="BP11" s="101"/>
      <c r="BQ11" s="2"/>
      <c r="BR11" s="99"/>
      <c r="BS11" s="7"/>
      <c r="BT11" s="10" t="s">
        <v>27</v>
      </c>
      <c r="BU11" s="7"/>
      <c r="BV11" s="9" t="s">
        <v>28</v>
      </c>
      <c r="BW11" s="12"/>
      <c r="BX11" s="8" t="s">
        <v>27</v>
      </c>
      <c r="BY11" s="7"/>
      <c r="BZ11" s="8" t="s">
        <v>29</v>
      </c>
      <c r="CA11" s="7"/>
      <c r="CB11" s="101"/>
      <c r="CC11" s="2"/>
      <c r="CD11" s="99"/>
      <c r="CE11" s="7"/>
      <c r="CF11" s="10" t="s">
        <v>27</v>
      </c>
      <c r="CG11" s="7"/>
      <c r="CH11" s="9" t="s">
        <v>28</v>
      </c>
      <c r="CI11" s="12"/>
      <c r="CJ11" s="8" t="s">
        <v>27</v>
      </c>
      <c r="CK11" s="7"/>
      <c r="CL11" s="8" t="s">
        <v>29</v>
      </c>
      <c r="CM11" s="7"/>
      <c r="CN11" s="101"/>
      <c r="CO11" s="2"/>
      <c r="CP11" s="99"/>
      <c r="CQ11" s="7"/>
      <c r="CR11" s="10" t="s">
        <v>27</v>
      </c>
      <c r="CS11" s="7"/>
      <c r="CT11" s="9" t="s">
        <v>28</v>
      </c>
      <c r="CU11" s="12"/>
      <c r="CV11" s="8" t="s">
        <v>27</v>
      </c>
      <c r="CW11" s="7"/>
      <c r="CX11" s="8" t="s">
        <v>29</v>
      </c>
      <c r="CY11" s="7"/>
      <c r="CZ11" s="101"/>
      <c r="DA11" s="2"/>
      <c r="DB11" s="99"/>
      <c r="DC11" s="7"/>
      <c r="DD11" s="10" t="s">
        <v>27</v>
      </c>
      <c r="DE11" s="7"/>
      <c r="DF11" s="9" t="s">
        <v>28</v>
      </c>
      <c r="DG11" s="12"/>
      <c r="DH11" s="8" t="s">
        <v>27</v>
      </c>
      <c r="DI11" s="7"/>
      <c r="DJ11" s="8" t="s">
        <v>29</v>
      </c>
      <c r="DK11" s="7"/>
      <c r="DL11" s="101"/>
      <c r="DM11" s="2"/>
      <c r="DN11" s="99"/>
      <c r="DO11" s="7"/>
      <c r="DP11" s="10" t="s">
        <v>27</v>
      </c>
      <c r="DQ11" s="7"/>
      <c r="DR11" s="9" t="s">
        <v>28</v>
      </c>
      <c r="DS11" s="12"/>
      <c r="DT11" s="8" t="s">
        <v>27</v>
      </c>
      <c r="DU11" s="7"/>
      <c r="DV11" s="8" t="s">
        <v>29</v>
      </c>
      <c r="DW11" s="7"/>
      <c r="DX11" s="101"/>
      <c r="DY11" s="2"/>
      <c r="DZ11" s="99"/>
      <c r="EA11" s="7"/>
      <c r="EB11" s="10" t="s">
        <v>27</v>
      </c>
      <c r="EC11" s="7"/>
      <c r="ED11" s="9" t="s">
        <v>28</v>
      </c>
      <c r="EE11" s="12"/>
      <c r="EF11" s="8" t="s">
        <v>27</v>
      </c>
      <c r="EG11" s="7"/>
      <c r="EH11" s="8" t="s">
        <v>29</v>
      </c>
      <c r="EI11" s="7"/>
      <c r="EJ11" s="102"/>
      <c r="EK11" s="93"/>
      <c r="EL11" s="104"/>
      <c r="EM11" s="94"/>
      <c r="EN11" s="95" t="s">
        <v>27</v>
      </c>
      <c r="EO11" s="94"/>
      <c r="EP11" s="96" t="s">
        <v>28</v>
      </c>
      <c r="EQ11" s="97"/>
      <c r="ER11" s="98" t="s">
        <v>27</v>
      </c>
      <c r="ES11" s="94"/>
      <c r="ET11" s="98" t="s">
        <v>29</v>
      </c>
      <c r="EU11" s="94"/>
      <c r="EV11" s="102"/>
      <c r="EW11" s="93"/>
      <c r="EX11" s="104"/>
      <c r="EY11" s="94"/>
      <c r="EZ11" s="95" t="s">
        <v>27</v>
      </c>
      <c r="FA11" s="94"/>
      <c r="FB11" s="96" t="s">
        <v>28</v>
      </c>
      <c r="FC11" s="97"/>
      <c r="FD11" s="98" t="s">
        <v>27</v>
      </c>
      <c r="FE11" s="94"/>
      <c r="FF11" s="98" t="s">
        <v>29</v>
      </c>
      <c r="FG11" s="94"/>
      <c r="FH11" s="102"/>
      <c r="FI11" s="93"/>
      <c r="FJ11" s="104"/>
      <c r="FK11" s="94"/>
      <c r="FL11" s="95" t="s">
        <v>27</v>
      </c>
      <c r="FM11" s="94"/>
      <c r="FN11" s="96" t="s">
        <v>28</v>
      </c>
      <c r="FO11" s="97"/>
      <c r="FP11" s="98" t="s">
        <v>27</v>
      </c>
      <c r="FQ11" s="94"/>
      <c r="FR11" s="98" t="s">
        <v>29</v>
      </c>
      <c r="FS11" s="94"/>
      <c r="FT11" s="102"/>
    </row>
    <row r="12" spans="2:176" ht="3" customHeight="1" thickBot="1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</row>
    <row r="13" spans="2:176" ht="3" customHeight="1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</row>
    <row r="14" spans="2:176" ht="21" customHeight="1">
      <c r="B14" s="15" t="s">
        <v>30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</row>
    <row r="15" spans="2:176" ht="18" customHeight="1">
      <c r="B15" s="16"/>
      <c r="C15" s="17" t="s">
        <v>31</v>
      </c>
      <c r="D15" s="16"/>
      <c r="E15" s="16"/>
      <c r="F15" s="16"/>
      <c r="G15" s="16"/>
      <c r="H15" s="16"/>
      <c r="I15" s="18"/>
      <c r="J15" s="19"/>
      <c r="K15" s="19"/>
      <c r="L15" s="19"/>
      <c r="M15" s="18"/>
      <c r="N15" s="19"/>
      <c r="O15" s="19"/>
      <c r="P15" s="19"/>
      <c r="Q15" s="19"/>
      <c r="R15" s="19"/>
      <c r="S15" s="19"/>
      <c r="T15" s="19"/>
      <c r="U15" s="18"/>
      <c r="V15" s="19"/>
      <c r="W15" s="19"/>
      <c r="X15" s="19"/>
      <c r="Y15" s="18"/>
      <c r="Z15" s="19"/>
      <c r="AA15" s="19"/>
      <c r="AB15" s="19"/>
      <c r="AC15" s="19"/>
      <c r="AD15" s="19"/>
      <c r="AE15" s="19"/>
      <c r="AF15" s="19"/>
      <c r="AG15" s="18"/>
      <c r="AH15" s="19"/>
      <c r="AI15" s="19"/>
      <c r="AJ15" s="19"/>
      <c r="AK15" s="18"/>
      <c r="AL15" s="19"/>
      <c r="AM15" s="19"/>
      <c r="AN15" s="19"/>
      <c r="AO15" s="19"/>
      <c r="AP15" s="19"/>
      <c r="AQ15" s="19"/>
      <c r="AR15" s="19"/>
      <c r="AS15" s="18"/>
      <c r="AT15" s="19"/>
      <c r="AU15" s="19"/>
      <c r="AV15" s="19"/>
      <c r="AW15" s="18"/>
      <c r="AX15" s="19"/>
      <c r="AY15" s="19"/>
      <c r="AZ15" s="19"/>
      <c r="BA15" s="19"/>
      <c r="BB15" s="19"/>
      <c r="BC15" s="19"/>
      <c r="BD15" s="19"/>
      <c r="BE15" s="18"/>
      <c r="BF15" s="19"/>
      <c r="BG15" s="19"/>
      <c r="BH15" s="19"/>
      <c r="BI15" s="18"/>
      <c r="BJ15" s="19"/>
      <c r="BK15" s="19"/>
      <c r="BL15" s="19"/>
      <c r="BM15" s="19"/>
      <c r="BN15" s="19"/>
      <c r="BO15" s="19"/>
      <c r="BP15" s="19"/>
      <c r="BQ15" s="18"/>
      <c r="BR15" s="19"/>
      <c r="BS15" s="19"/>
      <c r="BT15" s="19"/>
      <c r="BU15" s="18"/>
      <c r="BV15" s="19"/>
      <c r="BW15" s="19"/>
      <c r="BX15" s="19"/>
      <c r="BY15" s="19"/>
      <c r="BZ15" s="19"/>
      <c r="CA15" s="19"/>
      <c r="CB15" s="19"/>
      <c r="CC15" s="18"/>
      <c r="CD15" s="19"/>
      <c r="CE15" s="19"/>
      <c r="CF15" s="19"/>
      <c r="CG15" s="18"/>
      <c r="CH15" s="19"/>
      <c r="CI15" s="19"/>
      <c r="CJ15" s="19"/>
      <c r="CK15" s="19"/>
      <c r="CL15" s="19"/>
      <c r="CM15" s="19"/>
      <c r="CN15" s="19"/>
      <c r="CO15" s="18"/>
      <c r="CP15" s="19"/>
      <c r="CQ15" s="19"/>
      <c r="CR15" s="19"/>
      <c r="CS15" s="18"/>
      <c r="CT15" s="19"/>
      <c r="CU15" s="19"/>
      <c r="CV15" s="19"/>
      <c r="CW15" s="19"/>
      <c r="CX15" s="19"/>
      <c r="CY15" s="19"/>
      <c r="CZ15" s="19"/>
      <c r="DA15" s="18"/>
      <c r="DB15" s="19"/>
      <c r="DC15" s="19"/>
      <c r="DD15" s="19"/>
      <c r="DE15" s="18"/>
      <c r="DF15" s="19"/>
      <c r="DG15" s="19"/>
      <c r="DH15" s="19"/>
      <c r="DI15" s="19"/>
      <c r="DJ15" s="19"/>
      <c r="DK15" s="19"/>
      <c r="DL15" s="19"/>
      <c r="DM15" s="18"/>
      <c r="DN15" s="19"/>
      <c r="DO15" s="19"/>
      <c r="DP15" s="19"/>
      <c r="DQ15" s="18"/>
      <c r="DR15" s="19"/>
      <c r="DS15" s="19"/>
      <c r="DT15" s="19"/>
      <c r="DU15" s="19"/>
      <c r="DV15" s="19"/>
      <c r="DW15" s="19"/>
      <c r="DX15" s="19"/>
      <c r="DY15" s="18"/>
      <c r="DZ15" s="19"/>
      <c r="EA15" s="19"/>
      <c r="EB15" s="19"/>
      <c r="EC15" s="18"/>
      <c r="ED15" s="19"/>
      <c r="EE15" s="19"/>
      <c r="EF15" s="19"/>
      <c r="EG15" s="19"/>
      <c r="EH15" s="19"/>
      <c r="EI15" s="19"/>
      <c r="EJ15" s="19"/>
      <c r="EL15" s="21"/>
      <c r="EM15" s="19"/>
      <c r="EN15" s="22"/>
      <c r="EO15" s="27"/>
      <c r="EP15" s="24"/>
      <c r="EQ15" s="27"/>
      <c r="ER15" s="25"/>
      <c r="ES15" s="27"/>
      <c r="ET15" s="25"/>
      <c r="EU15" s="27"/>
      <c r="EV15" s="25"/>
      <c r="EW15" s="27"/>
    </row>
    <row r="16" spans="2:176" ht="18.95">
      <c r="B16" s="16"/>
      <c r="C16" s="20"/>
      <c r="D16" s="20" t="s">
        <v>32</v>
      </c>
      <c r="E16" s="16"/>
      <c r="F16" s="16"/>
      <c r="G16" s="16"/>
      <c r="H16" s="16"/>
      <c r="I16" s="21" t="s">
        <v>33</v>
      </c>
      <c r="J16" s="19">
        <f t="shared" ref="J16:J24" si="0">T16+N16+L16</f>
        <v>1920735167</v>
      </c>
      <c r="K16" s="22" t="s">
        <v>33</v>
      </c>
      <c r="L16" s="23">
        <v>814015763</v>
      </c>
      <c r="M16" s="24" t="s">
        <v>33</v>
      </c>
      <c r="N16" s="23">
        <f>SUM(P16+R16)</f>
        <v>1106719404</v>
      </c>
      <c r="O16" s="25" t="s">
        <v>33</v>
      </c>
      <c r="P16" s="23">
        <v>778676607</v>
      </c>
      <c r="Q16" s="25"/>
      <c r="R16" s="23">
        <v>328042797</v>
      </c>
      <c r="S16" s="25" t="s">
        <v>33</v>
      </c>
      <c r="T16" s="23"/>
      <c r="U16" s="21" t="s">
        <v>33</v>
      </c>
      <c r="V16" s="19">
        <f t="shared" ref="V16:V24" si="1">AF16+Z16+X16</f>
        <v>1679996933</v>
      </c>
      <c r="W16" s="22" t="s">
        <v>33</v>
      </c>
      <c r="X16" s="23">
        <v>572381387</v>
      </c>
      <c r="Y16" s="24" t="s">
        <v>33</v>
      </c>
      <c r="Z16" s="23">
        <f>SUM(AB16+AD16)</f>
        <v>1107615546</v>
      </c>
      <c r="AA16" s="25" t="s">
        <v>33</v>
      </c>
      <c r="AB16" s="23">
        <v>536857421</v>
      </c>
      <c r="AC16" s="25"/>
      <c r="AD16" s="23">
        <v>570758125</v>
      </c>
      <c r="AE16" s="25" t="s">
        <v>33</v>
      </c>
      <c r="AF16" s="23"/>
      <c r="AG16" s="21" t="s">
        <v>33</v>
      </c>
      <c r="AH16" s="19">
        <f t="shared" ref="AH16:AH24" si="2">AR16+AL16+AJ16</f>
        <v>1418166750</v>
      </c>
      <c r="AI16" s="22" t="s">
        <v>33</v>
      </c>
      <c r="AJ16" s="23">
        <v>574173053</v>
      </c>
      <c r="AK16" s="24" t="s">
        <v>33</v>
      </c>
      <c r="AL16" s="23">
        <f>SUM(AN16+AP16)</f>
        <v>843993697</v>
      </c>
      <c r="AM16" s="25" t="s">
        <v>33</v>
      </c>
      <c r="AN16" s="23">
        <v>494579693</v>
      </c>
      <c r="AO16" s="25"/>
      <c r="AP16" s="23">
        <v>349414004</v>
      </c>
      <c r="AQ16" s="25" t="s">
        <v>33</v>
      </c>
      <c r="AR16" s="23"/>
      <c r="AS16" s="21" t="s">
        <v>33</v>
      </c>
      <c r="AT16" s="19">
        <f t="shared" ref="AT16:AT24" si="3">BD16+AX16+AV16</f>
        <v>1995694733</v>
      </c>
      <c r="AU16" s="22" t="s">
        <v>33</v>
      </c>
      <c r="AV16" s="23">
        <v>519744730</v>
      </c>
      <c r="AW16" s="24" t="s">
        <v>33</v>
      </c>
      <c r="AX16" s="23">
        <f>SUM(AZ16+BB16)</f>
        <v>1475950003</v>
      </c>
      <c r="AY16" s="25" t="s">
        <v>33</v>
      </c>
      <c r="AZ16" s="23">
        <v>824851075</v>
      </c>
      <c r="BA16" s="25"/>
      <c r="BB16" s="23">
        <v>651098928</v>
      </c>
      <c r="BC16" s="25" t="s">
        <v>33</v>
      </c>
      <c r="BD16" s="23"/>
      <c r="BE16" s="21" t="s">
        <v>33</v>
      </c>
      <c r="BF16" s="19">
        <f t="shared" ref="BF16:BF24" si="4">BP16+BJ16+BH16</f>
        <v>582308131</v>
      </c>
      <c r="BG16" s="22" t="s">
        <v>33</v>
      </c>
      <c r="BH16" s="23">
        <v>310528101</v>
      </c>
      <c r="BI16" s="24" t="s">
        <v>33</v>
      </c>
      <c r="BJ16" s="23">
        <f>SUM(BL16+BN16)</f>
        <v>271780030</v>
      </c>
      <c r="BK16" s="25" t="s">
        <v>33</v>
      </c>
      <c r="BL16" s="23">
        <v>228929189</v>
      </c>
      <c r="BM16" s="25"/>
      <c r="BN16" s="23">
        <v>42850841</v>
      </c>
      <c r="BO16" s="25" t="s">
        <v>33</v>
      </c>
      <c r="BP16" s="23"/>
      <c r="BQ16" s="21" t="s">
        <v>33</v>
      </c>
      <c r="BR16" s="19">
        <f t="shared" ref="BR16:BR24" si="5">CB16+BV16+BT16</f>
        <v>663250781</v>
      </c>
      <c r="BS16" s="22" t="s">
        <v>33</v>
      </c>
      <c r="BT16" s="23">
        <v>367201573</v>
      </c>
      <c r="BU16" s="24" t="s">
        <v>33</v>
      </c>
      <c r="BV16" s="23">
        <f>SUM(BX16+BZ16)</f>
        <v>296049208</v>
      </c>
      <c r="BW16" s="25" t="s">
        <v>33</v>
      </c>
      <c r="BX16" s="23">
        <v>214938929</v>
      </c>
      <c r="BY16" s="25" t="s">
        <v>33</v>
      </c>
      <c r="BZ16" s="23">
        <v>81110279</v>
      </c>
      <c r="CA16" s="25" t="s">
        <v>33</v>
      </c>
      <c r="CB16" s="23"/>
      <c r="CC16" s="21" t="s">
        <v>33</v>
      </c>
      <c r="CD16" s="19">
        <f t="shared" ref="CD16:CD24" si="6">CN16+CH16+CF16</f>
        <v>1059766287</v>
      </c>
      <c r="CE16" s="22" t="s">
        <v>33</v>
      </c>
      <c r="CF16" s="23">
        <v>468377462</v>
      </c>
      <c r="CG16" s="24" t="s">
        <v>33</v>
      </c>
      <c r="CH16" s="23">
        <f>SUM(CJ16+CL16)</f>
        <v>591388825</v>
      </c>
      <c r="CI16" s="25" t="s">
        <v>33</v>
      </c>
      <c r="CJ16" s="23">
        <v>488091672</v>
      </c>
      <c r="CK16" s="25" t="s">
        <v>33</v>
      </c>
      <c r="CL16" s="23">
        <v>103297153</v>
      </c>
      <c r="CM16" s="25" t="s">
        <v>33</v>
      </c>
      <c r="CN16" s="23"/>
      <c r="CO16" s="21" t="s">
        <v>33</v>
      </c>
      <c r="CP16" s="19">
        <f>CZ16+CT16+CR16</f>
        <v>1286938266</v>
      </c>
      <c r="CQ16" s="22" t="s">
        <v>33</v>
      </c>
      <c r="CR16" s="23">
        <v>794643509</v>
      </c>
      <c r="CS16" s="24" t="s">
        <v>33</v>
      </c>
      <c r="CT16" s="23">
        <f>SUM(CV16+CX16)</f>
        <v>488886354</v>
      </c>
      <c r="CU16" s="25" t="s">
        <v>33</v>
      </c>
      <c r="CV16" s="23">
        <v>375348510</v>
      </c>
      <c r="CW16" s="25" t="s">
        <v>33</v>
      </c>
      <c r="CX16" s="23">
        <v>113537844</v>
      </c>
      <c r="CY16" s="25" t="s">
        <v>33</v>
      </c>
      <c r="CZ16" s="23">
        <v>3408403</v>
      </c>
      <c r="DA16" s="21" t="s">
        <v>33</v>
      </c>
      <c r="DB16" s="19">
        <f>DL16+DF16+DD16</f>
        <v>933612108</v>
      </c>
      <c r="DC16" s="22" t="s">
        <v>33</v>
      </c>
      <c r="DD16" s="23">
        <v>747770332</v>
      </c>
      <c r="DE16" s="24" t="s">
        <v>33</v>
      </c>
      <c r="DF16" s="23">
        <f>SUM(DH16+DJ16)</f>
        <v>172968993</v>
      </c>
      <c r="DG16" s="25" t="s">
        <v>33</v>
      </c>
      <c r="DH16" s="23">
        <v>141494522</v>
      </c>
      <c r="DI16" s="25" t="s">
        <v>33</v>
      </c>
      <c r="DJ16" s="23">
        <v>31474471</v>
      </c>
      <c r="DK16" s="25" t="s">
        <v>33</v>
      </c>
      <c r="DL16" s="23">
        <v>12872783</v>
      </c>
      <c r="DM16" s="21" t="s">
        <v>33</v>
      </c>
      <c r="DN16" s="19">
        <f>DX16+DR16+DP16</f>
        <v>472512656</v>
      </c>
      <c r="DO16" s="22" t="s">
        <v>33</v>
      </c>
      <c r="DP16" s="23">
        <v>390680130</v>
      </c>
      <c r="DQ16" s="24" t="s">
        <v>33</v>
      </c>
      <c r="DR16" s="23">
        <f t="shared" ref="DR16:DR22" si="7">SUM(DT16+DV16)</f>
        <v>81832526</v>
      </c>
      <c r="DS16" s="25" t="s">
        <v>33</v>
      </c>
      <c r="DT16" s="23">
        <v>58886242</v>
      </c>
      <c r="DU16" s="25" t="s">
        <v>33</v>
      </c>
      <c r="DV16" s="23">
        <v>22946284</v>
      </c>
      <c r="DW16" s="25" t="s">
        <v>33</v>
      </c>
      <c r="DX16" s="23"/>
      <c r="DY16" s="21" t="s">
        <v>33</v>
      </c>
      <c r="DZ16" s="19">
        <f>EJ16+ED16+EB16</f>
        <v>-473451448</v>
      </c>
      <c r="EA16" s="22" t="s">
        <v>33</v>
      </c>
      <c r="EB16" s="27">
        <v>-682465066</v>
      </c>
      <c r="EC16" s="24" t="s">
        <v>33</v>
      </c>
      <c r="ED16" s="27">
        <f t="shared" ref="ED16:ED22" si="8">SUM(EF16+EH16)</f>
        <v>176538518</v>
      </c>
      <c r="EE16" s="25" t="s">
        <v>33</v>
      </c>
      <c r="EF16" s="27">
        <v>115619079</v>
      </c>
      <c r="EG16" s="25" t="s">
        <v>33</v>
      </c>
      <c r="EH16" s="27">
        <v>60919439</v>
      </c>
      <c r="EI16" s="25" t="s">
        <v>33</v>
      </c>
      <c r="EJ16" s="27">
        <v>32475100</v>
      </c>
      <c r="EK16" s="25" t="s">
        <v>33</v>
      </c>
      <c r="EL16" s="18">
        <f>SUM(EN16+EP16+EV16)</f>
        <v>498946813</v>
      </c>
      <c r="EM16" s="25" t="s">
        <v>33</v>
      </c>
      <c r="EN16" s="19">
        <v>439509022</v>
      </c>
      <c r="EO16" s="25" t="s">
        <v>33</v>
      </c>
      <c r="EP16" s="26">
        <f>SUM(ER16:ET16)</f>
        <v>59437791</v>
      </c>
      <c r="EQ16" s="25" t="s">
        <v>33</v>
      </c>
      <c r="ER16" s="27">
        <v>37970822</v>
      </c>
      <c r="ES16" s="25" t="s">
        <v>33</v>
      </c>
      <c r="ET16" s="27">
        <v>21466969</v>
      </c>
      <c r="EU16" s="25" t="s">
        <v>33</v>
      </c>
      <c r="EV16" s="27"/>
      <c r="EW16" s="25" t="s">
        <v>33</v>
      </c>
      <c r="EX16" s="18">
        <f>SUM(EZ16+FB16+FH16)</f>
        <v>433835933</v>
      </c>
      <c r="EY16" s="25" t="s">
        <v>33</v>
      </c>
      <c r="EZ16" s="19">
        <v>393651793</v>
      </c>
      <c r="FA16" s="25" t="s">
        <v>33</v>
      </c>
      <c r="FB16" s="26">
        <f>SUM(FD16:FF16)</f>
        <v>40184140</v>
      </c>
      <c r="FC16" s="25" t="s">
        <v>33</v>
      </c>
      <c r="FD16" s="27">
        <v>32085907</v>
      </c>
      <c r="FE16" s="25" t="s">
        <v>33</v>
      </c>
      <c r="FF16" s="27">
        <v>8098233</v>
      </c>
      <c r="FG16" s="25" t="s">
        <v>33</v>
      </c>
      <c r="FH16" s="27"/>
      <c r="FI16" s="25" t="s">
        <v>33</v>
      </c>
      <c r="FJ16" s="18">
        <f>SUM(FL16+FN16+FT16)</f>
        <v>473581368</v>
      </c>
      <c r="FK16" s="25" t="s">
        <v>33</v>
      </c>
      <c r="FL16" s="19">
        <v>459401540</v>
      </c>
      <c r="FM16" s="25" t="s">
        <v>33</v>
      </c>
      <c r="FN16" s="26">
        <f>SUM(FP16:FR16)</f>
        <v>9604152</v>
      </c>
      <c r="FO16" s="25" t="s">
        <v>33</v>
      </c>
      <c r="FP16" s="27">
        <v>6376539</v>
      </c>
      <c r="FQ16" s="25" t="s">
        <v>33</v>
      </c>
      <c r="FR16" s="27">
        <v>3227613</v>
      </c>
      <c r="FS16" s="25" t="s">
        <v>33</v>
      </c>
      <c r="FT16" s="27">
        <v>4575676</v>
      </c>
    </row>
    <row r="17" spans="2:176" ht="18.95">
      <c r="B17" s="16"/>
      <c r="C17" s="20"/>
      <c r="D17" s="20" t="s">
        <v>34</v>
      </c>
      <c r="E17" s="16"/>
      <c r="F17" s="16"/>
      <c r="G17" s="16"/>
      <c r="H17" s="16"/>
      <c r="I17" s="18"/>
      <c r="J17" s="19">
        <f>T17+N17+L17</f>
        <v>624025000</v>
      </c>
      <c r="K17" s="19"/>
      <c r="L17" s="23">
        <v>542771461</v>
      </c>
      <c r="M17" s="26"/>
      <c r="N17" s="23">
        <f t="shared" ref="N17:N20" si="9">SUM(P17+R17)</f>
        <v>81253539</v>
      </c>
      <c r="O17" s="27"/>
      <c r="P17" s="23">
        <v>29735174</v>
      </c>
      <c r="Q17" s="27"/>
      <c r="R17" s="23">
        <v>51518365</v>
      </c>
      <c r="S17" s="27"/>
      <c r="U17" s="18"/>
      <c r="V17" s="19">
        <f t="shared" si="1"/>
        <v>666297402</v>
      </c>
      <c r="W17" s="19"/>
      <c r="X17" s="23">
        <v>121601475</v>
      </c>
      <c r="Y17" s="26"/>
      <c r="Z17" s="23">
        <f t="shared" ref="Z17:Z20" si="10">SUM(AB17+AD17)</f>
        <v>544695927</v>
      </c>
      <c r="AA17" s="27"/>
      <c r="AB17" s="23">
        <v>373048626</v>
      </c>
      <c r="AC17" s="27"/>
      <c r="AD17" s="23">
        <v>171647301</v>
      </c>
      <c r="AE17" s="27"/>
      <c r="AG17" s="18"/>
      <c r="AH17" s="19">
        <f t="shared" si="2"/>
        <v>551347307</v>
      </c>
      <c r="AI17" s="19"/>
      <c r="AJ17" s="23">
        <v>136967727</v>
      </c>
      <c r="AK17" s="26"/>
      <c r="AL17" s="23">
        <f t="shared" ref="AL17:AL20" si="11">SUM(AN17+AP17)</f>
        <v>414379580</v>
      </c>
      <c r="AM17" s="27"/>
      <c r="AN17" s="23">
        <v>307241182</v>
      </c>
      <c r="AO17" s="27"/>
      <c r="AP17" s="23">
        <v>107138398</v>
      </c>
      <c r="AQ17" s="27"/>
      <c r="AS17" s="18"/>
      <c r="AT17" s="19">
        <f t="shared" si="3"/>
        <v>289520437</v>
      </c>
      <c r="AU17" s="19"/>
      <c r="AV17" s="23">
        <v>40000101</v>
      </c>
      <c r="AW17" s="26"/>
      <c r="AX17" s="23">
        <f t="shared" ref="AX17:AX20" si="12">SUM(AZ17+BB17)</f>
        <v>249520336</v>
      </c>
      <c r="AY17" s="27"/>
      <c r="AZ17" s="23">
        <v>166188748</v>
      </c>
      <c r="BA17" s="27"/>
      <c r="BB17" s="23">
        <v>83331588</v>
      </c>
      <c r="BC17" s="27"/>
      <c r="BE17" s="18"/>
      <c r="BF17" s="19">
        <f t="shared" si="4"/>
        <v>136160153</v>
      </c>
      <c r="BG17" s="19"/>
      <c r="BH17" s="23">
        <v>82597817</v>
      </c>
      <c r="BI17" s="26"/>
      <c r="BJ17" s="23">
        <f t="shared" ref="BJ17:BJ21" si="13">SUM(BL17+BN17)</f>
        <v>53562336</v>
      </c>
      <c r="BK17" s="27"/>
      <c r="BL17" s="23">
        <v>41463027</v>
      </c>
      <c r="BM17" s="27"/>
      <c r="BN17" s="23">
        <v>12099309</v>
      </c>
      <c r="BO17" s="27"/>
      <c r="BQ17" s="18"/>
      <c r="BR17" s="19">
        <f t="shared" si="5"/>
        <v>1368</v>
      </c>
      <c r="BS17" s="19"/>
      <c r="BT17" s="23">
        <v>1368</v>
      </c>
      <c r="BU17" s="26"/>
      <c r="BV17" s="28">
        <f t="shared" ref="BV17:BV22" si="14">SUM(BX17+BZ17)</f>
        <v>0</v>
      </c>
      <c r="BW17" s="27"/>
      <c r="BX17" s="23"/>
      <c r="BY17" s="27"/>
      <c r="BZ17" s="23"/>
      <c r="CA17" s="27"/>
      <c r="CC17" s="18"/>
      <c r="CD17" s="19">
        <f t="shared" si="6"/>
        <v>91803677</v>
      </c>
      <c r="CE17" s="19"/>
      <c r="CF17" s="23">
        <v>34679846</v>
      </c>
      <c r="CG17" s="26"/>
      <c r="CH17" s="23">
        <f t="shared" ref="CH17:CH22" si="15">SUM(CJ17+CL17)</f>
        <v>57123831</v>
      </c>
      <c r="CI17" s="27"/>
      <c r="CJ17" s="23">
        <v>37718475</v>
      </c>
      <c r="CK17" s="27"/>
      <c r="CL17" s="23">
        <v>19405356</v>
      </c>
      <c r="CM17" s="27"/>
      <c r="CO17" s="18"/>
      <c r="CP17" s="19">
        <f>CZ17+CT17+CR17</f>
        <v>10106992</v>
      </c>
      <c r="CQ17" s="19"/>
      <c r="CR17" s="23">
        <v>10106992</v>
      </c>
      <c r="CS17" s="26"/>
      <c r="CT17" s="28">
        <f t="shared" ref="CT17:CT22" si="16">SUM(CV17+CX17)</f>
        <v>0</v>
      </c>
      <c r="CU17" s="27"/>
      <c r="CV17" s="23"/>
      <c r="CW17" s="27"/>
      <c r="CX17" s="23"/>
      <c r="CY17" s="27"/>
      <c r="DA17" s="18"/>
      <c r="DB17" s="19">
        <f>DL17+DF17+DD17</f>
        <v>39223</v>
      </c>
      <c r="DC17" s="19"/>
      <c r="DD17" s="23">
        <v>39223</v>
      </c>
      <c r="DE17" s="26"/>
      <c r="DF17" s="28">
        <f t="shared" ref="DF17:DF22" si="17">SUM(DH17+DJ17)</f>
        <v>0</v>
      </c>
      <c r="DG17" s="27"/>
      <c r="DH17" s="23"/>
      <c r="DI17" s="27"/>
      <c r="DJ17" s="23"/>
      <c r="DK17" s="27"/>
      <c r="DM17" s="18"/>
      <c r="DN17" s="19">
        <f>DX17+DR17+DP17</f>
        <v>12110953</v>
      </c>
      <c r="DO17" s="19"/>
      <c r="DP17" s="23">
        <v>12110953</v>
      </c>
      <c r="DQ17" s="26"/>
      <c r="DR17" s="28">
        <f t="shared" si="7"/>
        <v>0</v>
      </c>
      <c r="DS17" s="27"/>
      <c r="DT17" s="23"/>
      <c r="DU17" s="27"/>
      <c r="DV17" s="23"/>
      <c r="DW17" s="27"/>
      <c r="DY17" s="18"/>
      <c r="DZ17" s="19">
        <f>EJ17+ED17+EB17</f>
        <v>21811409</v>
      </c>
      <c r="EA17" s="19"/>
      <c r="EB17" s="27">
        <v>11694409</v>
      </c>
      <c r="EC17" s="26"/>
      <c r="ED17" s="27">
        <f t="shared" si="8"/>
        <v>10117000</v>
      </c>
      <c r="EE17" s="27"/>
      <c r="EF17" s="27">
        <v>6188500</v>
      </c>
      <c r="EG17" s="27"/>
      <c r="EH17" s="27">
        <v>3928500</v>
      </c>
      <c r="EI17" s="27"/>
      <c r="EL17" s="18">
        <f t="shared" ref="EL17:EL22" si="18">SUM(EN17+EP17+EV17)</f>
        <v>5149882</v>
      </c>
      <c r="EM17" s="19"/>
      <c r="EN17" s="19">
        <v>5149882</v>
      </c>
      <c r="EO17" s="27"/>
      <c r="EP17" s="26"/>
      <c r="EQ17" s="27"/>
      <c r="ER17" s="27"/>
      <c r="ES17" s="27"/>
      <c r="ET17" s="27"/>
      <c r="EU17" s="27"/>
      <c r="EV17" s="27"/>
      <c r="EX17" s="18">
        <f t="shared" ref="EX17:EX24" si="19">SUM(EZ17+FB17+FH17)</f>
        <v>84642</v>
      </c>
      <c r="EY17" s="19"/>
      <c r="EZ17" s="19">
        <v>84642</v>
      </c>
      <c r="FA17" s="27"/>
      <c r="FB17" s="26"/>
      <c r="FC17" s="27"/>
      <c r="FD17" s="27"/>
      <c r="FE17" s="27"/>
      <c r="FF17" s="27"/>
      <c r="FG17" s="27"/>
      <c r="FH17" s="27"/>
      <c r="FJ17" s="18">
        <f t="shared" ref="FJ17:FJ24" si="20">SUM(FL17+FN17+FT17)</f>
        <v>5919701</v>
      </c>
      <c r="FK17" s="19"/>
      <c r="FL17" s="19">
        <v>3601387</v>
      </c>
      <c r="FM17" s="27"/>
      <c r="FN17" s="26">
        <f>SUM(FP17:FR17)</f>
        <v>2318314</v>
      </c>
      <c r="FO17" s="27"/>
      <c r="FP17" s="27">
        <v>2096915</v>
      </c>
      <c r="FQ17" s="27"/>
      <c r="FR17" s="27">
        <v>221399</v>
      </c>
      <c r="FS17" s="27"/>
      <c r="FT17" s="27"/>
    </row>
    <row r="18" spans="2:176" ht="18.95">
      <c r="B18" s="16"/>
      <c r="C18" s="20"/>
      <c r="D18" s="20" t="s">
        <v>35</v>
      </c>
      <c r="E18" s="16"/>
      <c r="F18" s="16"/>
      <c r="G18" s="16"/>
      <c r="H18" s="16"/>
      <c r="I18" s="18"/>
      <c r="J18" s="19">
        <f>T18+N18+L18</f>
        <v>431515931</v>
      </c>
      <c r="K18" s="19"/>
      <c r="L18" s="23">
        <v>408287240</v>
      </c>
      <c r="M18" s="26"/>
      <c r="N18" s="23">
        <f>SUM(P18+R18)</f>
        <v>10083950</v>
      </c>
      <c r="O18" s="27"/>
      <c r="P18" s="23">
        <v>1164118</v>
      </c>
      <c r="R18" s="23">
        <v>8919832</v>
      </c>
      <c r="S18" s="27"/>
      <c r="T18" s="23">
        <v>13144741</v>
      </c>
      <c r="U18" s="18"/>
      <c r="V18" s="19">
        <f t="shared" si="1"/>
        <v>404152441</v>
      </c>
      <c r="W18" s="19"/>
      <c r="X18" s="23">
        <v>395646381</v>
      </c>
      <c r="Y18" s="26"/>
      <c r="Z18" s="23">
        <f t="shared" si="10"/>
        <v>8506060</v>
      </c>
      <c r="AA18" s="27"/>
      <c r="AB18" s="23">
        <v>339641</v>
      </c>
      <c r="AD18" s="23">
        <v>8166419</v>
      </c>
      <c r="AE18" s="27"/>
      <c r="AF18" s="23"/>
      <c r="AG18" s="18"/>
      <c r="AH18" s="19">
        <f t="shared" si="2"/>
        <v>450310982</v>
      </c>
      <c r="AI18" s="19"/>
      <c r="AJ18" s="23">
        <v>441685238</v>
      </c>
      <c r="AK18" s="26"/>
      <c r="AL18" s="23">
        <f t="shared" si="11"/>
        <v>8625744</v>
      </c>
      <c r="AM18" s="27"/>
      <c r="AN18" s="23">
        <v>459325</v>
      </c>
      <c r="AP18" s="23">
        <v>8166419</v>
      </c>
      <c r="AQ18" s="27"/>
      <c r="AR18" s="23"/>
      <c r="AS18" s="18"/>
      <c r="AT18" s="19">
        <f t="shared" si="3"/>
        <v>79880575</v>
      </c>
      <c r="AU18" s="19"/>
      <c r="AV18" s="23">
        <v>71415444</v>
      </c>
      <c r="AW18" s="26"/>
      <c r="AX18" s="23">
        <f t="shared" si="12"/>
        <v>8465131</v>
      </c>
      <c r="AY18" s="27"/>
      <c r="AZ18" s="23">
        <v>298712</v>
      </c>
      <c r="BB18" s="23">
        <v>8166419</v>
      </c>
      <c r="BC18" s="27"/>
      <c r="BD18" s="23"/>
      <c r="BE18" s="18"/>
      <c r="BF18" s="19">
        <f t="shared" si="4"/>
        <v>39974856</v>
      </c>
      <c r="BG18" s="19"/>
      <c r="BH18" s="23">
        <v>39224502</v>
      </c>
      <c r="BI18" s="26"/>
      <c r="BJ18" s="23">
        <f t="shared" si="13"/>
        <v>750354</v>
      </c>
      <c r="BK18" s="27"/>
      <c r="BL18" s="23">
        <v>519019</v>
      </c>
      <c r="BN18" s="23">
        <v>231335</v>
      </c>
      <c r="BO18" s="27"/>
      <c r="BP18" s="23"/>
      <c r="BQ18" s="18"/>
      <c r="BR18" s="19">
        <f t="shared" si="5"/>
        <v>114687511</v>
      </c>
      <c r="BS18" s="19"/>
      <c r="BT18" s="23">
        <v>114430265</v>
      </c>
      <c r="BU18" s="26"/>
      <c r="BV18" s="23">
        <f t="shared" si="14"/>
        <v>257246</v>
      </c>
      <c r="BW18" s="27"/>
      <c r="BX18" s="23">
        <v>181517</v>
      </c>
      <c r="BZ18" s="27">
        <v>75729</v>
      </c>
      <c r="CA18" s="27"/>
      <c r="CB18" s="23"/>
      <c r="CC18" s="18"/>
      <c r="CD18" s="19">
        <f t="shared" si="6"/>
        <v>123282801</v>
      </c>
      <c r="CE18" s="19"/>
      <c r="CF18" s="23">
        <v>123236808</v>
      </c>
      <c r="CG18" s="26"/>
      <c r="CH18" s="23">
        <f t="shared" si="15"/>
        <v>45993</v>
      </c>
      <c r="CI18" s="27"/>
      <c r="CJ18" s="23">
        <v>44361</v>
      </c>
      <c r="CL18" s="27">
        <v>1632</v>
      </c>
      <c r="CM18" s="27"/>
      <c r="CN18" s="23"/>
      <c r="CO18" s="18"/>
      <c r="CP18" s="19">
        <f>CZ18+CT18+CR18</f>
        <v>142770500</v>
      </c>
      <c r="CQ18" s="19"/>
      <c r="CR18" s="23">
        <v>142770500</v>
      </c>
      <c r="CS18" s="26"/>
      <c r="CT18" s="28">
        <f t="shared" si="16"/>
        <v>0</v>
      </c>
      <c r="CU18" s="27"/>
      <c r="CV18" s="23"/>
      <c r="CX18" s="27"/>
      <c r="CY18" s="27"/>
      <c r="CZ18" s="23"/>
      <c r="DA18" s="18"/>
      <c r="DB18" s="19">
        <f>DL18+DF18+DD18</f>
        <v>196850954</v>
      </c>
      <c r="DC18" s="19"/>
      <c r="DD18" s="23">
        <v>196469515</v>
      </c>
      <c r="DE18" s="26"/>
      <c r="DF18" s="23">
        <f t="shared" si="17"/>
        <v>381439</v>
      </c>
      <c r="DG18" s="27"/>
      <c r="DH18" s="23">
        <v>283302</v>
      </c>
      <c r="DJ18" s="27">
        <v>98137</v>
      </c>
      <c r="DK18" s="27"/>
      <c r="DL18" s="23"/>
      <c r="DM18" s="18"/>
      <c r="DN18" s="19">
        <f>DX18+DR18+DP18</f>
        <v>109158000</v>
      </c>
      <c r="DO18" s="19"/>
      <c r="DP18" s="23">
        <v>107446227</v>
      </c>
      <c r="DQ18" s="26"/>
      <c r="DR18" s="23">
        <f t="shared" si="7"/>
        <v>1711773</v>
      </c>
      <c r="DS18" s="27"/>
      <c r="DT18" s="23">
        <v>1116577</v>
      </c>
      <c r="DV18" s="27">
        <v>595196</v>
      </c>
      <c r="DW18" s="27"/>
      <c r="DX18" s="23"/>
      <c r="DY18" s="18"/>
      <c r="DZ18" s="19">
        <f>EJ18+ED18+EB18</f>
        <v>115088365</v>
      </c>
      <c r="EA18" s="19"/>
      <c r="EB18" s="27">
        <v>114900105</v>
      </c>
      <c r="EC18" s="26"/>
      <c r="ED18" s="27">
        <f t="shared" si="8"/>
        <v>188260</v>
      </c>
      <c r="EE18" s="27"/>
      <c r="EF18" s="27">
        <v>90123</v>
      </c>
      <c r="EG18" s="27"/>
      <c r="EH18" s="27">
        <v>98137</v>
      </c>
      <c r="EI18" s="27"/>
      <c r="EJ18" s="27"/>
      <c r="EL18" s="18">
        <f t="shared" si="18"/>
        <v>68070443</v>
      </c>
      <c r="EM18" s="19"/>
      <c r="EN18" s="19">
        <v>68070443</v>
      </c>
      <c r="EO18" s="27"/>
      <c r="EP18" s="26"/>
      <c r="EQ18" s="27"/>
      <c r="ER18" s="27"/>
      <c r="ES18" s="27"/>
      <c r="ET18" s="27"/>
      <c r="EU18" s="27"/>
      <c r="EV18" s="27"/>
      <c r="EX18" s="18">
        <f t="shared" si="19"/>
        <v>61973447</v>
      </c>
      <c r="EY18" s="19"/>
      <c r="EZ18" s="19">
        <v>61603038</v>
      </c>
      <c r="FA18" s="27"/>
      <c r="FB18" s="26">
        <f t="shared" ref="FB18:FB24" si="21">SUM(FD18:FF18)</f>
        <v>370409</v>
      </c>
      <c r="FC18" s="27"/>
      <c r="FD18" s="27">
        <v>260979</v>
      </c>
      <c r="FE18" s="27"/>
      <c r="FF18" s="27">
        <v>109430</v>
      </c>
      <c r="FG18" s="27"/>
      <c r="FH18" s="27"/>
      <c r="FJ18" s="18">
        <f t="shared" si="20"/>
        <v>68314810</v>
      </c>
      <c r="FK18" s="19"/>
      <c r="FL18" s="19">
        <v>51749791</v>
      </c>
      <c r="FM18" s="27"/>
      <c r="FN18" s="26">
        <f t="shared" ref="FN18:FN22" si="22">SUM(FP18:FR18)</f>
        <v>244869</v>
      </c>
      <c r="FO18" s="27"/>
      <c r="FP18" s="27">
        <v>171792</v>
      </c>
      <c r="FQ18" s="27"/>
      <c r="FR18" s="27">
        <v>73077</v>
      </c>
      <c r="FS18" s="27"/>
      <c r="FT18" s="27">
        <v>16320150</v>
      </c>
    </row>
    <row r="19" spans="2:176" ht="18.95">
      <c r="B19" s="16"/>
      <c r="C19" s="20"/>
      <c r="D19" s="20" t="s">
        <v>36</v>
      </c>
      <c r="E19" s="16"/>
      <c r="F19" s="16"/>
      <c r="G19" s="16"/>
      <c r="H19" s="16"/>
      <c r="I19" s="18"/>
      <c r="J19" s="19">
        <f t="shared" si="0"/>
        <v>62133089</v>
      </c>
      <c r="K19" s="19"/>
      <c r="L19" s="23">
        <v>19155157</v>
      </c>
      <c r="M19" s="26"/>
      <c r="N19" s="23">
        <f>SUM(P19+R19)</f>
        <v>42977932</v>
      </c>
      <c r="O19" s="27"/>
      <c r="P19" s="23">
        <v>28595396</v>
      </c>
      <c r="Q19" s="27"/>
      <c r="R19" s="23">
        <v>14382536</v>
      </c>
      <c r="S19" s="27"/>
      <c r="T19" s="23"/>
      <c r="U19" s="18"/>
      <c r="V19" s="19">
        <f t="shared" si="1"/>
        <v>59644666</v>
      </c>
      <c r="W19" s="19"/>
      <c r="X19" s="23">
        <v>19728775</v>
      </c>
      <c r="Y19" s="26"/>
      <c r="Z19" s="23">
        <f t="shared" si="10"/>
        <v>39915891</v>
      </c>
      <c r="AA19" s="27"/>
      <c r="AB19" s="23">
        <v>27318708</v>
      </c>
      <c r="AC19" s="27"/>
      <c r="AD19" s="23">
        <v>12597183</v>
      </c>
      <c r="AE19" s="27"/>
      <c r="AF19" s="23"/>
      <c r="AG19" s="18"/>
      <c r="AH19" s="19">
        <f t="shared" si="2"/>
        <v>55021769</v>
      </c>
      <c r="AI19" s="19"/>
      <c r="AJ19" s="23">
        <v>22116977</v>
      </c>
      <c r="AK19" s="26"/>
      <c r="AL19" s="23">
        <f t="shared" si="11"/>
        <v>32904792</v>
      </c>
      <c r="AM19" s="27"/>
      <c r="AN19" s="23">
        <v>24831403</v>
      </c>
      <c r="AO19" s="27"/>
      <c r="AP19" s="23">
        <v>8073389</v>
      </c>
      <c r="AQ19" s="27"/>
      <c r="AR19" s="23"/>
      <c r="AS19" s="18"/>
      <c r="AT19" s="19">
        <f t="shared" si="3"/>
        <v>52906080</v>
      </c>
      <c r="AU19" s="19"/>
      <c r="AV19" s="23">
        <v>18404798</v>
      </c>
      <c r="AW19" s="26"/>
      <c r="AX19" s="23">
        <f t="shared" si="12"/>
        <v>34501282</v>
      </c>
      <c r="AY19" s="27"/>
      <c r="AZ19" s="23">
        <v>25235967</v>
      </c>
      <c r="BA19" s="27"/>
      <c r="BB19" s="23">
        <v>9265315</v>
      </c>
      <c r="BC19" s="27"/>
      <c r="BD19" s="23"/>
      <c r="BE19" s="18"/>
      <c r="BF19" s="19">
        <f t="shared" si="4"/>
        <v>79720347</v>
      </c>
      <c r="BG19" s="19"/>
      <c r="BH19" s="23">
        <v>29979072</v>
      </c>
      <c r="BI19" s="26"/>
      <c r="BJ19" s="23">
        <f t="shared" si="13"/>
        <v>49741275</v>
      </c>
      <c r="BK19" s="27"/>
      <c r="BL19" s="23">
        <v>31535066</v>
      </c>
      <c r="BM19" s="27"/>
      <c r="BN19" s="23">
        <v>18206209</v>
      </c>
      <c r="BO19" s="27"/>
      <c r="BP19" s="23"/>
      <c r="BQ19" s="18"/>
      <c r="BR19" s="19">
        <f t="shared" si="5"/>
        <v>118162209</v>
      </c>
      <c r="BS19" s="19"/>
      <c r="BT19" s="23">
        <v>49873188</v>
      </c>
      <c r="BU19" s="26"/>
      <c r="BV19" s="23">
        <f t="shared" si="14"/>
        <v>42829587</v>
      </c>
      <c r="BW19" s="27"/>
      <c r="BX19" s="23">
        <v>27209567</v>
      </c>
      <c r="BY19" s="27"/>
      <c r="BZ19" s="23">
        <v>15620020</v>
      </c>
      <c r="CA19" s="27"/>
      <c r="CB19" s="23">
        <v>25459434</v>
      </c>
      <c r="CC19" s="18"/>
      <c r="CD19" s="19">
        <f t="shared" si="6"/>
        <v>75621360</v>
      </c>
      <c r="CE19" s="19"/>
      <c r="CF19" s="23">
        <v>21208447</v>
      </c>
      <c r="CG19" s="26"/>
      <c r="CH19" s="23">
        <f t="shared" si="15"/>
        <v>30911897</v>
      </c>
      <c r="CI19" s="27"/>
      <c r="CJ19" s="23">
        <v>19568801</v>
      </c>
      <c r="CK19" s="27"/>
      <c r="CL19" s="23">
        <v>11343096</v>
      </c>
      <c r="CM19" s="27"/>
      <c r="CN19" s="23">
        <v>23501016</v>
      </c>
      <c r="CO19" s="18"/>
      <c r="CP19" s="19">
        <f>CZ19+CT19+CR19</f>
        <v>67179873</v>
      </c>
      <c r="CQ19" s="19"/>
      <c r="CR19" s="23">
        <v>18338556</v>
      </c>
      <c r="CS19" s="26"/>
      <c r="CT19" s="23">
        <f t="shared" si="16"/>
        <v>27295017</v>
      </c>
      <c r="CU19" s="27"/>
      <c r="CV19" s="23">
        <v>17513073</v>
      </c>
      <c r="CW19" s="27"/>
      <c r="CX19" s="23">
        <v>9781944</v>
      </c>
      <c r="CY19" s="27"/>
      <c r="CZ19" s="23">
        <v>21546300</v>
      </c>
      <c r="DA19" s="18"/>
      <c r="DB19" s="19">
        <f>DL19+DF19+DD19</f>
        <v>59160076</v>
      </c>
      <c r="DC19" s="19"/>
      <c r="DD19" s="23">
        <v>17043370</v>
      </c>
      <c r="DE19" s="26"/>
      <c r="DF19" s="23">
        <f t="shared" si="17"/>
        <v>22503260</v>
      </c>
      <c r="DG19" s="27"/>
      <c r="DH19" s="23">
        <v>15190027</v>
      </c>
      <c r="DI19" s="27"/>
      <c r="DJ19" s="23">
        <v>7313233</v>
      </c>
      <c r="DK19" s="27"/>
      <c r="DL19" s="23">
        <v>19613446</v>
      </c>
      <c r="DM19" s="18"/>
      <c r="DN19" s="19">
        <f>DX19+DR19+DP19</f>
        <v>51263512</v>
      </c>
      <c r="DO19" s="19"/>
      <c r="DP19" s="23">
        <v>16593542</v>
      </c>
      <c r="DQ19" s="26"/>
      <c r="DR19" s="23">
        <f t="shared" si="7"/>
        <v>17021735</v>
      </c>
      <c r="DS19" s="27"/>
      <c r="DT19" s="23">
        <v>11459491</v>
      </c>
      <c r="DU19" s="27"/>
      <c r="DV19" s="23">
        <v>5562244</v>
      </c>
      <c r="DW19" s="27"/>
      <c r="DX19" s="23">
        <v>17648235</v>
      </c>
      <c r="DY19" s="18"/>
      <c r="DZ19" s="19">
        <f>EJ19+ED19+EB19</f>
        <v>41532673</v>
      </c>
      <c r="EA19" s="19"/>
      <c r="EB19" s="27">
        <v>16387568</v>
      </c>
      <c r="EC19" s="26"/>
      <c r="ED19" s="27">
        <f t="shared" si="8"/>
        <v>9462081</v>
      </c>
      <c r="EE19" s="27"/>
      <c r="EF19" s="27">
        <v>6740433</v>
      </c>
      <c r="EG19" s="27"/>
      <c r="EH19" s="27">
        <v>2721648</v>
      </c>
      <c r="EI19" s="27"/>
      <c r="EJ19" s="27">
        <v>15683024</v>
      </c>
      <c r="EL19" s="18">
        <f t="shared" si="18"/>
        <v>33957223</v>
      </c>
      <c r="EM19" s="27"/>
      <c r="EN19" s="19">
        <v>14637812</v>
      </c>
      <c r="EO19" s="27"/>
      <c r="EP19" s="26">
        <f t="shared" ref="EP19:EP24" si="23">SUM(ER19:ET19)</f>
        <v>5595499</v>
      </c>
      <c r="EQ19" s="48"/>
      <c r="ER19" s="27">
        <v>4425087</v>
      </c>
      <c r="ES19" s="27"/>
      <c r="ET19" s="27">
        <v>1170412</v>
      </c>
      <c r="EU19" s="27"/>
      <c r="EV19" s="27">
        <v>13723912</v>
      </c>
      <c r="EX19" s="18">
        <f t="shared" si="19"/>
        <v>31315904</v>
      </c>
      <c r="EY19" s="27"/>
      <c r="EZ19" s="19">
        <v>14038013</v>
      </c>
      <c r="FA19" s="27"/>
      <c r="FB19" s="26">
        <f t="shared" si="21"/>
        <v>5495386</v>
      </c>
      <c r="FC19" s="48"/>
      <c r="FD19" s="27">
        <v>4029535</v>
      </c>
      <c r="FE19" s="27"/>
      <c r="FF19" s="27">
        <v>1465851</v>
      </c>
      <c r="FG19" s="27"/>
      <c r="FH19" s="27">
        <v>11782505</v>
      </c>
      <c r="FJ19" s="18">
        <f t="shared" si="20"/>
        <v>36296893</v>
      </c>
      <c r="FK19" s="27"/>
      <c r="FL19" s="19">
        <v>22076865</v>
      </c>
      <c r="FM19" s="27"/>
      <c r="FN19" s="26">
        <f t="shared" si="22"/>
        <v>4413722</v>
      </c>
      <c r="FO19" s="48"/>
      <c r="FP19" s="27">
        <v>3329178</v>
      </c>
      <c r="FQ19" s="27"/>
      <c r="FR19" s="27">
        <v>1084544</v>
      </c>
      <c r="FS19" s="27"/>
      <c r="FT19" s="27">
        <v>9806306</v>
      </c>
    </row>
    <row r="20" spans="2:176" ht="18.95">
      <c r="B20" s="16"/>
      <c r="C20" s="20"/>
      <c r="D20" s="20" t="s">
        <v>37</v>
      </c>
      <c r="E20" s="16"/>
      <c r="F20" s="16"/>
      <c r="G20" s="16"/>
      <c r="H20" s="16"/>
      <c r="I20" s="18"/>
      <c r="J20" s="19">
        <f t="shared" si="0"/>
        <v>5308906</v>
      </c>
      <c r="K20" s="19"/>
      <c r="L20" s="23">
        <v>5308906</v>
      </c>
      <c r="M20" s="26"/>
      <c r="N20" s="28">
        <f t="shared" si="9"/>
        <v>0</v>
      </c>
      <c r="O20" s="27"/>
      <c r="P20" s="23"/>
      <c r="Q20" s="27"/>
      <c r="R20" s="23"/>
      <c r="S20" s="27"/>
      <c r="T20" s="23"/>
      <c r="U20" s="18"/>
      <c r="V20" s="19">
        <f t="shared" si="1"/>
        <v>5308906</v>
      </c>
      <c r="W20" s="19"/>
      <c r="X20" s="23">
        <v>5308906</v>
      </c>
      <c r="Y20" s="26"/>
      <c r="Z20" s="28">
        <f t="shared" si="10"/>
        <v>0</v>
      </c>
      <c r="AA20" s="27"/>
      <c r="AB20" s="23"/>
      <c r="AC20" s="27"/>
      <c r="AD20" s="23"/>
      <c r="AE20" s="27"/>
      <c r="AF20" s="23"/>
      <c r="AG20" s="18"/>
      <c r="AH20" s="19">
        <f t="shared" si="2"/>
        <v>11744</v>
      </c>
      <c r="AI20" s="19"/>
      <c r="AJ20" s="23">
        <v>11744</v>
      </c>
      <c r="AK20" s="26"/>
      <c r="AL20" s="28">
        <f t="shared" si="11"/>
        <v>0</v>
      </c>
      <c r="AM20" s="27"/>
      <c r="AN20" s="23"/>
      <c r="AO20" s="27"/>
      <c r="AP20" s="23"/>
      <c r="AQ20" s="27"/>
      <c r="AR20" s="23"/>
      <c r="AS20" s="18"/>
      <c r="AT20" s="19">
        <f t="shared" si="3"/>
        <v>0</v>
      </c>
      <c r="AU20" s="19"/>
      <c r="AV20" s="23"/>
      <c r="AW20" s="26"/>
      <c r="AX20" s="28">
        <f t="shared" si="12"/>
        <v>0</v>
      </c>
      <c r="AY20" s="27"/>
      <c r="AZ20" s="23"/>
      <c r="BA20" s="27"/>
      <c r="BB20" s="23"/>
      <c r="BC20" s="27"/>
      <c r="BD20" s="23"/>
      <c r="BE20" s="18"/>
      <c r="BF20" s="19">
        <f t="shared" si="4"/>
        <v>2341567</v>
      </c>
      <c r="BG20" s="19"/>
      <c r="BH20" s="23">
        <v>2341567</v>
      </c>
      <c r="BI20" s="26"/>
      <c r="BJ20" s="28">
        <f t="shared" si="13"/>
        <v>0</v>
      </c>
      <c r="BK20" s="27"/>
      <c r="BL20" s="23"/>
      <c r="BM20" s="27"/>
      <c r="BN20" s="23"/>
      <c r="BO20" s="27"/>
      <c r="BP20" s="23"/>
      <c r="BQ20" s="18"/>
      <c r="BR20" s="19">
        <f t="shared" si="5"/>
        <v>2341567</v>
      </c>
      <c r="BS20" s="19"/>
      <c r="BT20" s="23">
        <v>2341567</v>
      </c>
      <c r="BU20" s="26"/>
      <c r="BV20" s="28">
        <f t="shared" si="14"/>
        <v>0</v>
      </c>
      <c r="BW20" s="27"/>
      <c r="BX20" s="23"/>
      <c r="BY20" s="27"/>
      <c r="BZ20" s="23"/>
      <c r="CA20" s="27"/>
      <c r="CB20" s="23"/>
      <c r="CC20" s="18"/>
      <c r="CD20" s="19">
        <f t="shared" si="6"/>
        <v>2341567</v>
      </c>
      <c r="CE20" s="19"/>
      <c r="CF20" s="23">
        <v>2341567</v>
      </c>
      <c r="CG20" s="26"/>
      <c r="CH20" s="28">
        <f t="shared" si="15"/>
        <v>0</v>
      </c>
      <c r="CI20" s="27"/>
      <c r="CJ20" s="23"/>
      <c r="CK20" s="27"/>
      <c r="CL20" s="23"/>
      <c r="CM20" s="27"/>
      <c r="CN20" s="23"/>
      <c r="CO20" s="18"/>
      <c r="CP20" s="23">
        <f>+CR20</f>
        <v>2736220</v>
      </c>
      <c r="CQ20" s="19"/>
      <c r="CR20" s="23">
        <v>2736220</v>
      </c>
      <c r="CS20" s="26"/>
      <c r="CT20" s="28">
        <f t="shared" si="16"/>
        <v>0</v>
      </c>
      <c r="CU20" s="27"/>
      <c r="CV20" s="23"/>
      <c r="CW20" s="27"/>
      <c r="CX20" s="23"/>
      <c r="CY20" s="27"/>
      <c r="CZ20" s="23"/>
      <c r="DA20" s="18"/>
      <c r="DB20" s="23">
        <f>+DD20</f>
        <v>2341567</v>
      </c>
      <c r="DC20" s="19"/>
      <c r="DD20" s="23">
        <v>2341567</v>
      </c>
      <c r="DE20" s="26"/>
      <c r="DF20" s="28">
        <f t="shared" si="17"/>
        <v>0</v>
      </c>
      <c r="DG20" s="27"/>
      <c r="DH20" s="23"/>
      <c r="DI20" s="27"/>
      <c r="DJ20" s="23"/>
      <c r="DK20" s="27"/>
      <c r="DL20" s="23"/>
      <c r="DM20" s="18"/>
      <c r="DN20" s="23">
        <f>+DP20</f>
        <v>2341567</v>
      </c>
      <c r="DO20" s="19"/>
      <c r="DP20" s="23">
        <v>2341567</v>
      </c>
      <c r="DQ20" s="26"/>
      <c r="DR20" s="28">
        <f t="shared" si="7"/>
        <v>0</v>
      </c>
      <c r="DS20" s="27"/>
      <c r="DT20" s="23"/>
      <c r="DU20" s="27"/>
      <c r="DV20" s="23"/>
      <c r="DW20" s="27"/>
      <c r="DX20" s="23"/>
      <c r="DY20" s="18"/>
      <c r="DZ20" s="27">
        <f>+EB20</f>
        <v>2341567</v>
      </c>
      <c r="EA20" s="19"/>
      <c r="EB20" s="27">
        <v>2341567</v>
      </c>
      <c r="EC20" s="26"/>
      <c r="ED20" s="48">
        <f t="shared" si="8"/>
        <v>0</v>
      </c>
      <c r="EE20" s="27"/>
      <c r="EF20" s="27"/>
      <c r="EG20" s="27"/>
      <c r="EH20" s="27"/>
      <c r="EI20" s="27"/>
      <c r="EJ20" s="27"/>
      <c r="EL20" s="18">
        <f t="shared" si="18"/>
        <v>13688891</v>
      </c>
      <c r="EM20" s="19"/>
      <c r="EN20" s="19">
        <v>56387168</v>
      </c>
      <c r="EO20" s="27"/>
      <c r="EP20" s="26">
        <f t="shared" si="23"/>
        <v>-42698277</v>
      </c>
      <c r="EQ20" s="48"/>
      <c r="ER20" s="27">
        <v>-33012040</v>
      </c>
      <c r="ES20" s="27"/>
      <c r="ET20" s="27">
        <v>-9686237</v>
      </c>
      <c r="EU20" s="27"/>
      <c r="EV20" s="27"/>
      <c r="EX20" s="18">
        <f t="shared" si="19"/>
        <v>0</v>
      </c>
      <c r="EY20" s="19"/>
      <c r="EZ20" s="19"/>
      <c r="FA20" s="27"/>
      <c r="FB20" s="26">
        <f t="shared" si="21"/>
        <v>0</v>
      </c>
      <c r="FC20" s="48"/>
      <c r="FD20" s="27"/>
      <c r="FE20" s="27"/>
      <c r="FF20" s="27"/>
      <c r="FG20" s="27"/>
      <c r="FH20" s="27"/>
      <c r="FJ20" s="18">
        <f t="shared" si="20"/>
        <v>0</v>
      </c>
      <c r="FK20" s="19"/>
      <c r="FL20" s="19"/>
      <c r="FM20" s="27"/>
      <c r="FN20" s="26">
        <f t="shared" si="22"/>
        <v>0</v>
      </c>
      <c r="FO20" s="48"/>
      <c r="FP20" s="27"/>
      <c r="FQ20" s="27"/>
      <c r="FR20" s="27"/>
      <c r="FS20" s="27"/>
      <c r="FT20" s="27"/>
    </row>
    <row r="21" spans="2:176" ht="18.95">
      <c r="B21" s="16"/>
      <c r="C21" s="20"/>
      <c r="D21" s="44" t="s">
        <v>38</v>
      </c>
      <c r="E21" s="16"/>
      <c r="F21" s="16"/>
      <c r="G21" s="16"/>
      <c r="H21" s="16"/>
      <c r="I21" s="18"/>
      <c r="J21" s="19"/>
      <c r="K21" s="19"/>
      <c r="L21" s="23"/>
      <c r="M21" s="26"/>
      <c r="N21" s="28"/>
      <c r="O21" s="27"/>
      <c r="P21" s="23"/>
      <c r="Q21" s="27"/>
      <c r="R21" s="23"/>
      <c r="S21" s="27"/>
      <c r="T21" s="23"/>
      <c r="U21" s="18"/>
      <c r="V21" s="19"/>
      <c r="W21" s="19"/>
      <c r="X21" s="23"/>
      <c r="Y21" s="26"/>
      <c r="Z21" s="28"/>
      <c r="AA21" s="27"/>
      <c r="AB21" s="23"/>
      <c r="AC21" s="27"/>
      <c r="AD21" s="23"/>
      <c r="AE21" s="27"/>
      <c r="AF21" s="23"/>
      <c r="AG21" s="18"/>
      <c r="AH21" s="19"/>
      <c r="AI21" s="19"/>
      <c r="AJ21" s="23"/>
      <c r="AK21" s="26"/>
      <c r="AL21" s="28"/>
      <c r="AM21" s="27"/>
      <c r="AN21" s="23"/>
      <c r="AO21" s="27"/>
      <c r="AP21" s="23"/>
      <c r="AQ21" s="27"/>
      <c r="AR21" s="23"/>
      <c r="AS21" s="18"/>
      <c r="AT21" s="19"/>
      <c r="AU21" s="19"/>
      <c r="AV21" s="23"/>
      <c r="AW21" s="26"/>
      <c r="AX21" s="28"/>
      <c r="AY21" s="27"/>
      <c r="AZ21" s="23"/>
      <c r="BA21" s="27"/>
      <c r="BB21" s="23"/>
      <c r="BC21" s="27"/>
      <c r="BD21" s="23"/>
      <c r="BE21" s="18"/>
      <c r="BF21" s="19">
        <f t="shared" si="4"/>
        <v>17987233</v>
      </c>
      <c r="BG21" s="19"/>
      <c r="BH21" s="23"/>
      <c r="BI21" s="26"/>
      <c r="BJ21" s="23">
        <f t="shared" si="13"/>
        <v>17987233</v>
      </c>
      <c r="BK21" s="27"/>
      <c r="BL21" s="23"/>
      <c r="BM21" s="27"/>
      <c r="BN21" s="23">
        <v>17987233</v>
      </c>
      <c r="BO21" s="27"/>
      <c r="BP21" s="23"/>
      <c r="BQ21" s="18"/>
      <c r="BR21" s="19">
        <f t="shared" si="5"/>
        <v>17987233</v>
      </c>
      <c r="BS21" s="19"/>
      <c r="BT21" s="23"/>
      <c r="BU21" s="26"/>
      <c r="BV21" s="23">
        <f t="shared" si="14"/>
        <v>17987233</v>
      </c>
      <c r="BW21" s="27"/>
      <c r="BX21" s="23"/>
      <c r="BY21" s="27"/>
      <c r="BZ21" s="23">
        <v>17987233</v>
      </c>
      <c r="CA21" s="27"/>
      <c r="CB21" s="23"/>
      <c r="CC21" s="18"/>
      <c r="CD21" s="19">
        <f t="shared" si="6"/>
        <v>18593724</v>
      </c>
      <c r="CE21" s="19"/>
      <c r="CF21" s="23"/>
      <c r="CG21" s="26"/>
      <c r="CH21" s="23">
        <f t="shared" si="15"/>
        <v>18593724</v>
      </c>
      <c r="CI21" s="27"/>
      <c r="CJ21" s="23"/>
      <c r="CK21" s="27"/>
      <c r="CL21" s="23">
        <v>18593724</v>
      </c>
      <c r="CM21" s="27"/>
      <c r="CN21" s="23"/>
      <c r="CO21" s="18"/>
      <c r="CP21" s="19">
        <f>CZ21+CT21+CR21</f>
        <v>24771</v>
      </c>
      <c r="CQ21" s="19"/>
      <c r="CR21" s="23">
        <v>24771</v>
      </c>
      <c r="CS21" s="26"/>
      <c r="CT21" s="28">
        <f t="shared" si="16"/>
        <v>0</v>
      </c>
      <c r="CU21" s="27"/>
      <c r="CV21" s="23"/>
      <c r="CW21" s="27"/>
      <c r="CX21" s="23"/>
      <c r="CY21" s="27"/>
      <c r="CZ21" s="23"/>
      <c r="DA21" s="18"/>
      <c r="DB21" s="19">
        <f>DL21+DF21+DD21</f>
        <v>24771</v>
      </c>
      <c r="DC21" s="19"/>
      <c r="DD21" s="23">
        <v>24771</v>
      </c>
      <c r="DE21" s="26"/>
      <c r="DF21" s="28">
        <f t="shared" si="17"/>
        <v>0</v>
      </c>
      <c r="DG21" s="27"/>
      <c r="DH21" s="23"/>
      <c r="DI21" s="27"/>
      <c r="DJ21" s="23"/>
      <c r="DK21" s="27"/>
      <c r="DL21" s="23"/>
      <c r="DM21" s="18"/>
      <c r="DN21" s="19">
        <f>DX21+DR21+DP21</f>
        <v>24771</v>
      </c>
      <c r="DO21" s="19"/>
      <c r="DP21" s="23">
        <v>24771</v>
      </c>
      <c r="DQ21" s="26"/>
      <c r="DR21" s="28">
        <f t="shared" si="7"/>
        <v>0</v>
      </c>
      <c r="DS21" s="27"/>
      <c r="DT21" s="23"/>
      <c r="DU21" s="27"/>
      <c r="DV21" s="23"/>
      <c r="DW21" s="27"/>
      <c r="DX21" s="23"/>
      <c r="DY21" s="18"/>
      <c r="DZ21" s="19">
        <f>EJ21+ED21+EB21</f>
        <v>0</v>
      </c>
      <c r="EA21" s="19"/>
      <c r="EB21" s="27"/>
      <c r="EC21" s="26"/>
      <c r="ED21" s="48">
        <f t="shared" si="8"/>
        <v>0</v>
      </c>
      <c r="EE21" s="27"/>
      <c r="EF21" s="27"/>
      <c r="EG21" s="27"/>
      <c r="EH21" s="27"/>
      <c r="EI21" s="27"/>
      <c r="EJ21" s="27"/>
      <c r="EL21" s="18">
        <f t="shared" si="18"/>
        <v>4128257</v>
      </c>
      <c r="EM21" s="19"/>
      <c r="EN21" s="19">
        <v>-28996952</v>
      </c>
      <c r="EO21" s="27"/>
      <c r="EP21" s="26">
        <f t="shared" si="23"/>
        <v>33125209</v>
      </c>
      <c r="EQ21" s="27"/>
      <c r="ER21" s="27">
        <v>25537347</v>
      </c>
      <c r="ES21" s="27"/>
      <c r="ET21" s="27">
        <v>7587862</v>
      </c>
      <c r="EU21" s="27"/>
      <c r="EV21" s="27"/>
      <c r="EX21" s="18">
        <f t="shared" si="19"/>
        <v>23215244</v>
      </c>
      <c r="EY21" s="19"/>
      <c r="EZ21" s="19"/>
      <c r="FA21" s="27"/>
      <c r="FB21" s="26">
        <f t="shared" si="21"/>
        <v>23215244</v>
      </c>
      <c r="FC21" s="27"/>
      <c r="FD21" s="27">
        <v>18379722</v>
      </c>
      <c r="FE21" s="27"/>
      <c r="FF21" s="27">
        <v>4835522</v>
      </c>
      <c r="FG21" s="27"/>
      <c r="FH21" s="27"/>
      <c r="FJ21" s="18">
        <f t="shared" si="20"/>
        <v>20038535</v>
      </c>
      <c r="FK21" s="19"/>
      <c r="FL21" s="19">
        <v>16440</v>
      </c>
      <c r="FM21" s="27"/>
      <c r="FN21" s="26">
        <f t="shared" si="22"/>
        <v>20022095</v>
      </c>
      <c r="FO21" s="27"/>
      <c r="FP21" s="27">
        <v>16355128</v>
      </c>
      <c r="FQ21" s="27"/>
      <c r="FR21" s="27">
        <v>3666967</v>
      </c>
      <c r="FS21" s="27"/>
      <c r="FT21" s="27"/>
    </row>
    <row r="22" spans="2:176" ht="18.95">
      <c r="B22" s="16"/>
      <c r="C22" s="20"/>
      <c r="D22" s="20" t="s">
        <v>39</v>
      </c>
      <c r="E22" s="16"/>
      <c r="F22" s="16"/>
      <c r="G22" s="16"/>
      <c r="H22" s="16"/>
      <c r="I22" s="18"/>
      <c r="J22" s="19">
        <f>T22+N22+L22</f>
        <v>2005838700</v>
      </c>
      <c r="K22" s="19"/>
      <c r="L22" s="23"/>
      <c r="M22" s="26"/>
      <c r="N22" s="29">
        <f>SUM(P22+R22)</f>
        <v>1834685214</v>
      </c>
      <c r="O22" s="27"/>
      <c r="P22" s="23">
        <v>1110449140</v>
      </c>
      <c r="Q22" s="27"/>
      <c r="R22" s="23">
        <v>724236074</v>
      </c>
      <c r="S22" s="27"/>
      <c r="T22" s="23">
        <f>12752584+158400905-3</f>
        <v>171153486</v>
      </c>
      <c r="U22" s="18"/>
      <c r="V22" s="19">
        <f>AF22+Z22+X22</f>
        <v>1426335958</v>
      </c>
      <c r="W22" s="19"/>
      <c r="X22" s="23"/>
      <c r="Y22" s="26"/>
      <c r="Z22" s="29">
        <f>SUM(AB22+AD22)</f>
        <v>1254110523</v>
      </c>
      <c r="AA22" s="27"/>
      <c r="AB22" s="23">
        <f>913390305+38047</f>
        <v>913428352</v>
      </c>
      <c r="AC22" s="27"/>
      <c r="AD22" s="23">
        <v>340682171</v>
      </c>
      <c r="AE22" s="27"/>
      <c r="AF22" s="23">
        <f>12752584+159472851</f>
        <v>172225435</v>
      </c>
      <c r="AG22" s="18"/>
      <c r="AH22" s="19">
        <f t="shared" si="2"/>
        <v>1704835921</v>
      </c>
      <c r="AI22" s="19"/>
      <c r="AJ22" s="23"/>
      <c r="AK22" s="26"/>
      <c r="AL22" s="29">
        <f>SUM(AN22+AP22)</f>
        <v>1547091888</v>
      </c>
      <c r="AM22" s="27"/>
      <c r="AN22" s="23">
        <v>946459598</v>
      </c>
      <c r="AO22" s="27"/>
      <c r="AP22" s="23">
        <v>600632290</v>
      </c>
      <c r="AQ22" s="27"/>
      <c r="AR22" s="23">
        <f>12752584+144991449</f>
        <v>157744033</v>
      </c>
      <c r="AS22" s="18"/>
      <c r="AT22" s="19">
        <f t="shared" si="3"/>
        <v>499804610</v>
      </c>
      <c r="AU22" s="19"/>
      <c r="AV22" s="23"/>
      <c r="AW22" s="26"/>
      <c r="AX22" s="23">
        <f>SUM(AZ22+BB22)</f>
        <v>354320543</v>
      </c>
      <c r="AY22" s="27"/>
      <c r="AZ22" s="23">
        <v>299282633</v>
      </c>
      <c r="BA22" s="27"/>
      <c r="BB22" s="23">
        <v>55037910</v>
      </c>
      <c r="BC22" s="27"/>
      <c r="BD22" s="23">
        <f>12752584+132731483</f>
        <v>145484067</v>
      </c>
      <c r="BE22" s="18"/>
      <c r="BF22" s="19">
        <f t="shared" si="4"/>
        <v>1058414716</v>
      </c>
      <c r="BG22" s="19"/>
      <c r="BH22" s="23"/>
      <c r="BI22" s="26"/>
      <c r="BJ22" s="23">
        <f>SUM(BL22+BN22)</f>
        <v>923084830</v>
      </c>
      <c r="BK22" s="27"/>
      <c r="BL22" s="23">
        <v>645276298</v>
      </c>
      <c r="BM22" s="27"/>
      <c r="BN22" s="23">
        <v>277808532</v>
      </c>
      <c r="BO22" s="27"/>
      <c r="BP22" s="23">
        <v>135329886</v>
      </c>
      <c r="BQ22" s="18"/>
      <c r="BR22" s="19">
        <f t="shared" si="5"/>
        <v>789316678</v>
      </c>
      <c r="BS22" s="19"/>
      <c r="BT22" s="23"/>
      <c r="BU22" s="26"/>
      <c r="BV22" s="23">
        <f t="shared" si="14"/>
        <v>707348868</v>
      </c>
      <c r="BW22" s="27"/>
      <c r="BX22" s="23">
        <v>516194039</v>
      </c>
      <c r="BY22" s="27"/>
      <c r="BZ22" s="23">
        <v>191154829</v>
      </c>
      <c r="CA22" s="27"/>
      <c r="CB22" s="23">
        <f>69215226+12752584</f>
        <v>81967810</v>
      </c>
      <c r="CC22" s="18"/>
      <c r="CD22" s="19">
        <f t="shared" si="6"/>
        <v>558396796</v>
      </c>
      <c r="CE22" s="19"/>
      <c r="CF22" s="23"/>
      <c r="CG22" s="26"/>
      <c r="CH22" s="23">
        <f t="shared" si="15"/>
        <v>490182235</v>
      </c>
      <c r="CI22" s="27"/>
      <c r="CJ22" s="23">
        <v>336699030</v>
      </c>
      <c r="CK22" s="27"/>
      <c r="CL22" s="23">
        <v>153483205</v>
      </c>
      <c r="CM22" s="27"/>
      <c r="CN22" s="23">
        <f>12752584+55461977</f>
        <v>68214561</v>
      </c>
      <c r="CO22" s="18"/>
      <c r="CP22" s="19">
        <f>CZ22+CT22+CR22</f>
        <v>838747689</v>
      </c>
      <c r="CQ22" s="19"/>
      <c r="CR22" s="23">
        <v>493621506</v>
      </c>
      <c r="CS22" s="26"/>
      <c r="CT22" s="23">
        <f t="shared" si="16"/>
        <v>293520026</v>
      </c>
      <c r="CU22" s="27"/>
      <c r="CV22" s="23">
        <v>129671055</v>
      </c>
      <c r="CW22" s="27"/>
      <c r="CX22" s="23">
        <v>163848971</v>
      </c>
      <c r="CY22" s="27"/>
      <c r="CZ22" s="23">
        <v>51606157</v>
      </c>
      <c r="DA22" s="18"/>
      <c r="DB22" s="19">
        <f>DL22+DF22+DD22</f>
        <v>839483970</v>
      </c>
      <c r="DC22" s="19"/>
      <c r="DD22" s="23">
        <v>598262303</v>
      </c>
      <c r="DE22" s="26"/>
      <c r="DF22" s="23">
        <f t="shared" si="17"/>
        <v>208223524</v>
      </c>
      <c r="DG22" s="27"/>
      <c r="DH22" s="23"/>
      <c r="DI22" s="27"/>
      <c r="DJ22" s="23">
        <v>208223524</v>
      </c>
      <c r="DK22" s="27"/>
      <c r="DL22" s="23">
        <v>32998143</v>
      </c>
      <c r="DM22" s="18"/>
      <c r="DN22" s="19">
        <f>DX22+DR22+DP22</f>
        <v>0</v>
      </c>
      <c r="DO22" s="19"/>
      <c r="DP22" s="23"/>
      <c r="DQ22" s="26"/>
      <c r="DR22" s="23">
        <f t="shared" si="7"/>
        <v>0</v>
      </c>
      <c r="DS22" s="27"/>
      <c r="DT22" s="23"/>
      <c r="DU22" s="27"/>
      <c r="DV22" s="23"/>
      <c r="DW22" s="27"/>
      <c r="DX22" s="23"/>
      <c r="DY22" s="18"/>
      <c r="DZ22" s="19">
        <f>EJ22+ED22+EB22</f>
        <v>838747689</v>
      </c>
      <c r="EA22" s="19"/>
      <c r="EB22" s="27">
        <v>658866767</v>
      </c>
      <c r="EC22" s="26"/>
      <c r="ED22" s="27">
        <f t="shared" si="8"/>
        <v>166189067</v>
      </c>
      <c r="EE22" s="27"/>
      <c r="EF22" s="27">
        <v>153089206</v>
      </c>
      <c r="EG22" s="27"/>
      <c r="EH22" s="27">
        <v>13099861</v>
      </c>
      <c r="EI22" s="27"/>
      <c r="EJ22" s="27">
        <v>13691855</v>
      </c>
      <c r="EL22" s="18">
        <f t="shared" si="18"/>
        <v>179880922</v>
      </c>
      <c r="EM22" s="19"/>
      <c r="EN22" s="19"/>
      <c r="EO22" s="27"/>
      <c r="EP22" s="26">
        <f t="shared" si="23"/>
        <v>166189067</v>
      </c>
      <c r="EQ22" s="48"/>
      <c r="ER22" s="27">
        <v>153089206</v>
      </c>
      <c r="ES22" s="27"/>
      <c r="ET22" s="27">
        <v>13099861</v>
      </c>
      <c r="EU22" s="27"/>
      <c r="EV22" s="27">
        <v>13691855</v>
      </c>
      <c r="EX22" s="18">
        <f t="shared" si="19"/>
        <v>0</v>
      </c>
      <c r="EY22" s="19"/>
      <c r="EZ22" s="19">
        <v>-12534280</v>
      </c>
      <c r="FA22" s="27"/>
      <c r="FB22" s="26">
        <f t="shared" si="21"/>
        <v>0</v>
      </c>
      <c r="FC22" s="48"/>
      <c r="FD22" s="27"/>
      <c r="FE22" s="27"/>
      <c r="FF22" s="27"/>
      <c r="FG22" s="27"/>
      <c r="FH22" s="27">
        <v>12534280</v>
      </c>
      <c r="FJ22" s="18">
        <f t="shared" si="20"/>
        <v>0</v>
      </c>
      <c r="FK22" s="19"/>
      <c r="FL22" s="19">
        <v>-21358958</v>
      </c>
      <c r="FM22" s="27"/>
      <c r="FN22" s="26">
        <f t="shared" si="22"/>
        <v>0</v>
      </c>
      <c r="FO22" s="48"/>
      <c r="FP22" s="27"/>
      <c r="FQ22" s="27"/>
      <c r="FR22" s="27"/>
      <c r="FS22" s="27"/>
      <c r="FT22" s="27">
        <v>21358958</v>
      </c>
    </row>
    <row r="23" spans="2:176" ht="18.95">
      <c r="B23" s="16"/>
      <c r="C23" s="20"/>
      <c r="D23" s="20" t="s">
        <v>40</v>
      </c>
      <c r="E23" s="16"/>
      <c r="F23" s="16"/>
      <c r="G23" s="16"/>
      <c r="H23" s="16"/>
      <c r="I23" s="18"/>
      <c r="J23" s="19"/>
      <c r="K23" s="19"/>
      <c r="L23" s="23"/>
      <c r="M23" s="26"/>
      <c r="N23" s="29"/>
      <c r="O23" s="27"/>
      <c r="P23" s="23"/>
      <c r="Q23" s="27"/>
      <c r="R23" s="23"/>
      <c r="S23" s="27"/>
      <c r="T23" s="23"/>
      <c r="U23" s="18"/>
      <c r="V23" s="19"/>
      <c r="W23" s="19"/>
      <c r="X23" s="23"/>
      <c r="Y23" s="26"/>
      <c r="Z23" s="29"/>
      <c r="AA23" s="27"/>
      <c r="AB23" s="23"/>
      <c r="AC23" s="27"/>
      <c r="AD23" s="23"/>
      <c r="AE23" s="27"/>
      <c r="AF23" s="23"/>
      <c r="AG23" s="18"/>
      <c r="AH23" s="19"/>
      <c r="AI23" s="19"/>
      <c r="AJ23" s="23"/>
      <c r="AK23" s="26"/>
      <c r="AL23" s="29"/>
      <c r="AM23" s="27"/>
      <c r="AN23" s="23"/>
      <c r="AO23" s="27"/>
      <c r="AP23" s="23"/>
      <c r="AQ23" s="27"/>
      <c r="AR23" s="23"/>
      <c r="AS23" s="18"/>
      <c r="AT23" s="19"/>
      <c r="AU23" s="19"/>
      <c r="AV23" s="23"/>
      <c r="AW23" s="26"/>
      <c r="AX23" s="23"/>
      <c r="AY23" s="27"/>
      <c r="AZ23" s="23"/>
      <c r="BA23" s="27"/>
      <c r="BB23" s="23"/>
      <c r="BC23" s="27"/>
      <c r="BD23" s="23"/>
      <c r="BE23" s="18"/>
      <c r="BF23" s="19"/>
      <c r="BG23" s="19"/>
      <c r="BH23" s="23"/>
      <c r="BI23" s="26"/>
      <c r="BJ23" s="23"/>
      <c r="BK23" s="27"/>
      <c r="BL23" s="23"/>
      <c r="BM23" s="27"/>
      <c r="BN23" s="23"/>
      <c r="BO23" s="27"/>
      <c r="BP23" s="23"/>
      <c r="BQ23" s="18"/>
      <c r="BR23" s="19"/>
      <c r="BS23" s="19"/>
      <c r="BT23" s="23"/>
      <c r="BU23" s="26"/>
      <c r="BV23" s="23"/>
      <c r="BW23" s="27"/>
      <c r="BX23" s="23"/>
      <c r="BY23" s="27"/>
      <c r="BZ23" s="23"/>
      <c r="CA23" s="27"/>
      <c r="CB23" s="23"/>
      <c r="CC23" s="18"/>
      <c r="CD23" s="19"/>
      <c r="CE23" s="19"/>
      <c r="CF23" s="23"/>
      <c r="CG23" s="26"/>
      <c r="CH23" s="23"/>
      <c r="CI23" s="27"/>
      <c r="CJ23" s="23"/>
      <c r="CK23" s="27"/>
      <c r="CL23" s="23"/>
      <c r="CM23" s="27"/>
      <c r="CN23" s="23"/>
      <c r="CO23" s="18"/>
      <c r="CP23" s="19"/>
      <c r="CQ23" s="19"/>
      <c r="CR23" s="23"/>
      <c r="CS23" s="26"/>
      <c r="CT23" s="23"/>
      <c r="CU23" s="27"/>
      <c r="CV23" s="23"/>
      <c r="CW23" s="27"/>
      <c r="CX23" s="23"/>
      <c r="CY23" s="27"/>
      <c r="CZ23" s="23"/>
      <c r="DA23" s="18"/>
      <c r="DB23" s="19"/>
      <c r="DC23" s="19"/>
      <c r="DD23" s="23"/>
      <c r="DE23" s="26"/>
      <c r="DF23" s="23"/>
      <c r="DG23" s="27"/>
      <c r="DH23" s="23"/>
      <c r="DI23" s="27"/>
      <c r="DJ23" s="23"/>
      <c r="DK23" s="27"/>
      <c r="DL23" s="23"/>
      <c r="DM23" s="18"/>
      <c r="DN23" s="19"/>
      <c r="DO23" s="19"/>
      <c r="DP23" s="23"/>
      <c r="DQ23" s="26"/>
      <c r="DR23" s="23"/>
      <c r="DS23" s="27"/>
      <c r="DT23" s="23"/>
      <c r="DU23" s="27"/>
      <c r="DV23" s="23"/>
      <c r="DW23" s="27"/>
      <c r="DX23" s="23"/>
      <c r="DY23" s="18"/>
      <c r="DZ23" s="19"/>
      <c r="EA23" s="19"/>
      <c r="EB23" s="27"/>
      <c r="EC23" s="26"/>
      <c r="ED23" s="27"/>
      <c r="EE23" s="27"/>
      <c r="EF23" s="27"/>
      <c r="EG23" s="27"/>
      <c r="EH23" s="27"/>
      <c r="EI23" s="27"/>
      <c r="EJ23" s="27"/>
      <c r="EL23" s="18"/>
      <c r="EM23" s="19"/>
      <c r="EN23" s="19"/>
      <c r="EO23" s="27"/>
      <c r="EP23" s="26"/>
      <c r="EQ23" s="48"/>
      <c r="ER23" s="27"/>
      <c r="ES23" s="27"/>
      <c r="ET23" s="27"/>
      <c r="EU23" s="27"/>
      <c r="EV23" s="27"/>
      <c r="EX23" s="18">
        <f t="shared" si="19"/>
        <v>2327087</v>
      </c>
      <c r="EY23" s="19"/>
      <c r="EZ23" s="19">
        <v>2327087</v>
      </c>
      <c r="FA23" s="27"/>
      <c r="FB23" s="26"/>
      <c r="FC23" s="48"/>
      <c r="FD23" s="27"/>
      <c r="FE23" s="27"/>
      <c r="FF23" s="27"/>
      <c r="FG23" s="27"/>
      <c r="FH23" s="27"/>
      <c r="FJ23" s="18">
        <f t="shared" si="20"/>
        <v>2523502</v>
      </c>
      <c r="FK23" s="19"/>
      <c r="FL23" s="19">
        <v>2523502</v>
      </c>
      <c r="FM23" s="27"/>
      <c r="FN23" s="26"/>
      <c r="FO23" s="48"/>
      <c r="FP23" s="27"/>
      <c r="FQ23" s="27"/>
      <c r="FR23" s="27"/>
      <c r="FS23" s="27"/>
      <c r="FT23" s="27"/>
    </row>
    <row r="24" spans="2:176" ht="18.600000000000001" customHeight="1">
      <c r="B24" s="16"/>
      <c r="C24" s="20"/>
      <c r="D24" s="20" t="s">
        <v>41</v>
      </c>
      <c r="E24" s="16"/>
      <c r="F24" s="16"/>
      <c r="G24" s="16"/>
      <c r="H24" s="16"/>
      <c r="I24" s="18"/>
      <c r="J24" s="19">
        <f t="shared" si="0"/>
        <v>0</v>
      </c>
      <c r="K24" s="19"/>
      <c r="L24" s="23"/>
      <c r="M24" s="26"/>
      <c r="N24" s="30">
        <f>SUM(P24+R24)</f>
        <v>0</v>
      </c>
      <c r="O24" s="27"/>
      <c r="P24" s="23"/>
      <c r="Q24" s="27"/>
      <c r="R24" s="23"/>
      <c r="S24" s="27"/>
      <c r="T24" s="23"/>
      <c r="U24" s="18"/>
      <c r="V24" s="19">
        <f t="shared" si="1"/>
        <v>0</v>
      </c>
      <c r="W24" s="19"/>
      <c r="X24" s="23"/>
      <c r="Y24" s="26"/>
      <c r="Z24" s="30">
        <f>SUM(AB24+AD24)</f>
        <v>0</v>
      </c>
      <c r="AA24" s="27"/>
      <c r="AB24" s="23"/>
      <c r="AC24" s="27"/>
      <c r="AD24" s="23"/>
      <c r="AE24" s="27"/>
      <c r="AF24" s="23"/>
      <c r="AG24" s="18"/>
      <c r="AH24" s="19">
        <f t="shared" si="2"/>
        <v>0</v>
      </c>
      <c r="AI24" s="19"/>
      <c r="AJ24" s="23"/>
      <c r="AK24" s="26"/>
      <c r="AL24" s="30">
        <f>SUM(AN24+AP24)</f>
        <v>0</v>
      </c>
      <c r="AM24" s="27"/>
      <c r="AN24" s="23"/>
      <c r="AO24" s="27"/>
      <c r="AP24" s="23"/>
      <c r="AQ24" s="27"/>
      <c r="AR24" s="23"/>
      <c r="AS24" s="18"/>
      <c r="AT24" s="19">
        <f t="shared" si="3"/>
        <v>1512680</v>
      </c>
      <c r="AU24" s="19"/>
      <c r="AV24" s="23">
        <v>1512680</v>
      </c>
      <c r="AW24" s="26"/>
      <c r="AX24" s="30">
        <f>SUM(AZ24+BB24)</f>
        <v>0</v>
      </c>
      <c r="AY24" s="27"/>
      <c r="AZ24" s="23"/>
      <c r="BA24" s="27"/>
      <c r="BB24" s="23"/>
      <c r="BC24" s="27"/>
      <c r="BD24" s="23"/>
      <c r="BE24" s="18"/>
      <c r="BF24" s="19">
        <f t="shared" si="4"/>
        <v>1438614</v>
      </c>
      <c r="BG24" s="19"/>
      <c r="BH24" s="23">
        <v>1438614</v>
      </c>
      <c r="BI24" s="26"/>
      <c r="BJ24" s="30">
        <f>SUM(BL24+BN24)</f>
        <v>0</v>
      </c>
      <c r="BK24" s="27"/>
      <c r="BL24" s="23"/>
      <c r="BM24" s="27"/>
      <c r="BN24" s="23"/>
      <c r="BO24" s="27"/>
      <c r="BP24" s="23"/>
      <c r="BQ24" s="18"/>
      <c r="BR24" s="19">
        <f t="shared" si="5"/>
        <v>1345470</v>
      </c>
      <c r="BS24" s="19"/>
      <c r="BT24" s="23">
        <v>1345470</v>
      </c>
      <c r="BU24" s="26"/>
      <c r="BV24" s="30">
        <f>SUM(BX24+BZ24)</f>
        <v>0</v>
      </c>
      <c r="BW24" s="27"/>
      <c r="BX24" s="23"/>
      <c r="BY24" s="27"/>
      <c r="BZ24" s="23"/>
      <c r="CA24" s="27"/>
      <c r="CB24" s="23"/>
      <c r="CC24" s="18"/>
      <c r="CD24" s="19">
        <f t="shared" si="6"/>
        <v>1237473</v>
      </c>
      <c r="CE24" s="19"/>
      <c r="CF24" s="23">
        <v>1237473</v>
      </c>
      <c r="CG24" s="26"/>
      <c r="CH24" s="30">
        <f>SUM(CJ24+CL24)</f>
        <v>0</v>
      </c>
      <c r="CI24" s="27"/>
      <c r="CJ24" s="23"/>
      <c r="CK24" s="27"/>
      <c r="CL24" s="23"/>
      <c r="CM24" s="27"/>
      <c r="CN24" s="23"/>
      <c r="DA24" s="18"/>
      <c r="DB24" s="19">
        <f>DL24+DF24+DD24</f>
        <v>1342610</v>
      </c>
      <c r="DC24" s="19"/>
      <c r="DD24" s="23">
        <v>1342610</v>
      </c>
      <c r="DE24" s="26"/>
      <c r="DF24" s="30">
        <f>SUM(DH24+DJ24)</f>
        <v>0</v>
      </c>
      <c r="DG24" s="27"/>
      <c r="DH24" s="23"/>
      <c r="DI24" s="27"/>
      <c r="DJ24" s="23"/>
      <c r="DK24" s="27"/>
      <c r="DL24" s="23"/>
      <c r="DM24" s="18"/>
      <c r="DN24" s="19">
        <f>DX24+DR24+DP24</f>
        <v>977433</v>
      </c>
      <c r="DO24" s="19"/>
      <c r="DP24" s="23">
        <v>977433</v>
      </c>
      <c r="DQ24" s="26"/>
      <c r="DR24" s="30">
        <f>SUM(DT24+DV24)</f>
        <v>0</v>
      </c>
      <c r="DS24" s="27"/>
      <c r="DT24" s="23"/>
      <c r="DU24" s="27"/>
      <c r="DV24" s="23"/>
      <c r="DW24" s="27"/>
      <c r="DX24" s="23"/>
      <c r="DY24" s="18"/>
      <c r="DZ24" s="19">
        <f>EJ24+ED24+EB24</f>
        <v>1161551</v>
      </c>
      <c r="EA24" s="19"/>
      <c r="EB24" s="27">
        <v>1161551</v>
      </c>
      <c r="EC24" s="26"/>
      <c r="ED24" s="78">
        <f>SUM(EF24+EH24)</f>
        <v>0</v>
      </c>
      <c r="EE24" s="27"/>
      <c r="EF24" s="27"/>
      <c r="EG24" s="27"/>
      <c r="EH24" s="27"/>
      <c r="EI24" s="27"/>
      <c r="EJ24" s="27"/>
      <c r="EL24" s="87">
        <v>2335</v>
      </c>
      <c r="EM24" s="19"/>
      <c r="EN24" s="88"/>
      <c r="EO24" s="27"/>
      <c r="EP24" s="89">
        <f t="shared" si="23"/>
        <v>0</v>
      </c>
      <c r="EQ24" s="27"/>
      <c r="ER24" s="81"/>
      <c r="ES24" s="27"/>
      <c r="ET24" s="81"/>
      <c r="EU24" s="27"/>
      <c r="EV24" s="81"/>
      <c r="EX24" s="87">
        <f t="shared" si="19"/>
        <v>321994</v>
      </c>
      <c r="EY24" s="19"/>
      <c r="EZ24" s="88">
        <v>321994</v>
      </c>
      <c r="FA24" s="27"/>
      <c r="FB24" s="89">
        <f t="shared" si="21"/>
        <v>0</v>
      </c>
      <c r="FC24" s="27"/>
      <c r="FD24" s="81"/>
      <c r="FE24" s="27"/>
      <c r="FF24" s="81"/>
      <c r="FG24" s="27"/>
      <c r="FH24" s="81"/>
      <c r="FJ24" s="87">
        <f t="shared" si="20"/>
        <v>24146789</v>
      </c>
      <c r="FK24" s="19"/>
      <c r="FL24" s="88">
        <v>24146789</v>
      </c>
      <c r="FM24" s="27"/>
      <c r="FN24" s="89">
        <f t="shared" ref="FN24" si="24">SUM(FP24:FR24)</f>
        <v>0</v>
      </c>
      <c r="FO24" s="27"/>
      <c r="FP24" s="81"/>
      <c r="FQ24" s="27"/>
      <c r="FR24" s="81"/>
      <c r="FS24" s="27"/>
      <c r="FT24" s="81"/>
    </row>
    <row r="25" spans="2:176" ht="18.95">
      <c r="B25" s="16"/>
      <c r="C25" s="16"/>
      <c r="D25" s="16"/>
      <c r="E25" s="20" t="s">
        <v>42</v>
      </c>
      <c r="F25" s="16"/>
      <c r="G25" s="16"/>
      <c r="H25" s="16"/>
      <c r="I25" s="18"/>
      <c r="J25" s="31">
        <f>SUM(J16:J24)</f>
        <v>5049556793</v>
      </c>
      <c r="K25" s="19"/>
      <c r="L25" s="32">
        <f>SUM(L16:L24)</f>
        <v>1789538527</v>
      </c>
      <c r="M25" s="26"/>
      <c r="N25" s="23">
        <f>R25+P25</f>
        <v>3075720039</v>
      </c>
      <c r="O25" s="27"/>
      <c r="P25" s="32">
        <f>SUM(P16:P24)</f>
        <v>1948620435</v>
      </c>
      <c r="Q25" s="27"/>
      <c r="R25" s="32">
        <f>SUM(R16:R24)</f>
        <v>1127099604</v>
      </c>
      <c r="S25" s="27"/>
      <c r="T25" s="32">
        <f>SUM(T16:T24)</f>
        <v>184298227</v>
      </c>
      <c r="U25" s="18"/>
      <c r="V25" s="31">
        <f>SUM(V16:V24)</f>
        <v>4241736306</v>
      </c>
      <c r="W25" s="19"/>
      <c r="X25" s="32">
        <f>SUM(X16:X24)</f>
        <v>1114666924</v>
      </c>
      <c r="Y25" s="26"/>
      <c r="Z25" s="23">
        <f>AD25+AB25</f>
        <v>2954843947</v>
      </c>
      <c r="AA25" s="27"/>
      <c r="AB25" s="32">
        <f>SUM(AB16:AB24)</f>
        <v>1850992748</v>
      </c>
      <c r="AC25" s="27"/>
      <c r="AD25" s="32">
        <f>SUM(AD16:AD24)</f>
        <v>1103851199</v>
      </c>
      <c r="AE25" s="27"/>
      <c r="AF25" s="32">
        <f>SUM(AF16:AF24)</f>
        <v>172225435</v>
      </c>
      <c r="AG25" s="18"/>
      <c r="AH25" s="31">
        <f>SUM(AH16:AH24)</f>
        <v>4179694473</v>
      </c>
      <c r="AI25" s="19"/>
      <c r="AJ25" s="32">
        <f>SUM(AJ16:AJ24)</f>
        <v>1174954739</v>
      </c>
      <c r="AK25" s="26"/>
      <c r="AL25" s="23">
        <f>AP25+AN25</f>
        <v>2846995701</v>
      </c>
      <c r="AM25" s="27"/>
      <c r="AN25" s="32">
        <f>SUM(AN16:AN24)</f>
        <v>1773571201</v>
      </c>
      <c r="AO25" s="27"/>
      <c r="AP25" s="32">
        <f>SUM(AP16:AP24)</f>
        <v>1073424500</v>
      </c>
      <c r="AQ25" s="27"/>
      <c r="AR25" s="32">
        <f>SUM(AR16:AR24)</f>
        <v>157744033</v>
      </c>
      <c r="AS25" s="18"/>
      <c r="AT25" s="31">
        <f>SUM(AT16:AT24)</f>
        <v>2919319115</v>
      </c>
      <c r="AU25" s="19"/>
      <c r="AV25" s="32">
        <f>SUM(AV16:AV24)</f>
        <v>651077753</v>
      </c>
      <c r="AW25" s="26"/>
      <c r="AX25" s="23">
        <f>BB25+AZ25</f>
        <v>2122757295</v>
      </c>
      <c r="AY25" s="27"/>
      <c r="AZ25" s="32">
        <f>SUM(AZ16:AZ24)</f>
        <v>1315857135</v>
      </c>
      <c r="BA25" s="27"/>
      <c r="BB25" s="32">
        <f>SUM(BB16:BB24)</f>
        <v>806900160</v>
      </c>
      <c r="BC25" s="27"/>
      <c r="BD25" s="32">
        <f>SUM(BD16:BD24)</f>
        <v>145484067</v>
      </c>
      <c r="BE25" s="18"/>
      <c r="BF25" s="31">
        <f>SUM(BF16:BF24)</f>
        <v>1918345617</v>
      </c>
      <c r="BG25" s="19"/>
      <c r="BH25" s="32">
        <f>SUM(BH16:BH24)</f>
        <v>466109673</v>
      </c>
      <c r="BI25" s="26"/>
      <c r="BJ25" s="23">
        <f>BN25+BL25</f>
        <v>1316906058</v>
      </c>
      <c r="BK25" s="27"/>
      <c r="BL25" s="32">
        <f>SUM(BL16:BL24)</f>
        <v>947722599</v>
      </c>
      <c r="BM25" s="27"/>
      <c r="BN25" s="32">
        <f>SUM(BN16:BN24)</f>
        <v>369183459</v>
      </c>
      <c r="BO25" s="27"/>
      <c r="BP25" s="32">
        <f>SUM(BP16:BP24)</f>
        <v>135329886</v>
      </c>
      <c r="BQ25" s="18"/>
      <c r="BR25" s="31">
        <f>SUM(BR16:BR24)</f>
        <v>1707092817</v>
      </c>
      <c r="BS25" s="19"/>
      <c r="BT25" s="32">
        <f>SUM(BT16:BT24)</f>
        <v>535193431</v>
      </c>
      <c r="BU25" s="26"/>
      <c r="BV25" s="23">
        <f>BZ25+BX25</f>
        <v>1064472142</v>
      </c>
      <c r="BW25" s="27"/>
      <c r="BX25" s="32">
        <f>SUM(BX16:BX24)</f>
        <v>758524052</v>
      </c>
      <c r="BY25" s="27"/>
      <c r="BZ25" s="32">
        <f>SUM(BZ16:BZ24)</f>
        <v>305948090</v>
      </c>
      <c r="CA25" s="27"/>
      <c r="CB25" s="32">
        <f>SUM(CB16:CB24)</f>
        <v>107427244</v>
      </c>
      <c r="CC25" s="18"/>
      <c r="CD25" s="31">
        <f>SUM(CD16:CD24)</f>
        <v>1931043685</v>
      </c>
      <c r="CE25" s="19"/>
      <c r="CF25" s="32">
        <f>SUM(CF16:CF24)</f>
        <v>651081603</v>
      </c>
      <c r="CG25" s="26"/>
      <c r="CH25" s="23">
        <f>CL25+CJ25</f>
        <v>1188246505</v>
      </c>
      <c r="CI25" s="27"/>
      <c r="CJ25" s="32">
        <f>SUM(CJ16:CJ24)</f>
        <v>882122339</v>
      </c>
      <c r="CK25" s="27"/>
      <c r="CL25" s="32">
        <f>SUM(CL16:CL24)</f>
        <v>306124166</v>
      </c>
      <c r="CM25" s="27"/>
      <c r="CN25" s="32">
        <f>SUM(CN16:CN24)</f>
        <v>91715577</v>
      </c>
      <c r="CO25" s="18"/>
      <c r="CP25" s="31">
        <f>SUM(CP17:CP24)</f>
        <v>1061566045</v>
      </c>
      <c r="CQ25" s="19"/>
      <c r="CR25" s="32">
        <f>SUM(CR17:CR24)</f>
        <v>667598545</v>
      </c>
      <c r="CS25" s="26"/>
      <c r="CT25" s="23">
        <f>CX25+CV25</f>
        <v>320815043</v>
      </c>
      <c r="CU25" s="27"/>
      <c r="CV25" s="32">
        <f>SUM(CV17:CV24)</f>
        <v>147184128</v>
      </c>
      <c r="CW25" s="27"/>
      <c r="CX25" s="32">
        <f>SUM(CX17:CX24)</f>
        <v>173630915</v>
      </c>
      <c r="CY25" s="27"/>
      <c r="CZ25" s="32">
        <f>SUM(CZ17:CZ24)</f>
        <v>73152457</v>
      </c>
      <c r="DA25" s="18"/>
      <c r="DB25" s="31">
        <f>SUM(DB16:DB24)</f>
        <v>2032855279</v>
      </c>
      <c r="DC25" s="19"/>
      <c r="DD25" s="32">
        <f>SUM(DD16:DD24)</f>
        <v>1563293691</v>
      </c>
      <c r="DE25" s="26"/>
      <c r="DF25" s="23">
        <f>DJ25+DH25</f>
        <v>404077216</v>
      </c>
      <c r="DG25" s="27"/>
      <c r="DH25" s="32">
        <f>SUM(DH16:DH24)</f>
        <v>156967851</v>
      </c>
      <c r="DI25" s="27"/>
      <c r="DJ25" s="32">
        <f>SUM(DJ16:DJ24)</f>
        <v>247109365</v>
      </c>
      <c r="DK25" s="27"/>
      <c r="DL25" s="32">
        <f>SUM(DL16:DL24)</f>
        <v>65484372</v>
      </c>
      <c r="DM25" s="18"/>
      <c r="DN25" s="31">
        <f>SUM(DN16:DN24)</f>
        <v>648388892</v>
      </c>
      <c r="DO25" s="19"/>
      <c r="DP25" s="32">
        <f>SUM(DP16:DP24)</f>
        <v>530174623</v>
      </c>
      <c r="DQ25" s="26"/>
      <c r="DR25" s="23">
        <f>DV25+DT25</f>
        <v>100566034</v>
      </c>
      <c r="DS25" s="27"/>
      <c r="DT25" s="32">
        <f>SUM(DT16:DT24)</f>
        <v>71462310</v>
      </c>
      <c r="DU25" s="27"/>
      <c r="DV25" s="32">
        <f>SUM(DV16:DV24)</f>
        <v>29103724</v>
      </c>
      <c r="DW25" s="27"/>
      <c r="DX25" s="32">
        <f>SUM(DX16:DX24)</f>
        <v>17648235</v>
      </c>
      <c r="DY25" s="18"/>
      <c r="DZ25" s="31">
        <f>SUM(DZ16:DZ24)</f>
        <v>547231806</v>
      </c>
      <c r="EA25" s="19"/>
      <c r="EB25" s="32">
        <f>SUM(EB16:EB24)</f>
        <v>122886901</v>
      </c>
      <c r="EC25" s="26"/>
      <c r="ED25" s="27">
        <f>EH25+EF25</f>
        <v>362494926</v>
      </c>
      <c r="EE25" s="27"/>
      <c r="EF25" s="32">
        <f>SUM(EF16:EF24)</f>
        <v>281727341</v>
      </c>
      <c r="EG25" s="27"/>
      <c r="EH25" s="32">
        <f>SUM(EH16:EH24)</f>
        <v>80767585</v>
      </c>
      <c r="EI25" s="27"/>
      <c r="EJ25" s="32">
        <f>SUM(EJ16:EJ24)</f>
        <v>61849979</v>
      </c>
      <c r="EL25" s="18">
        <f>SUM(EL16:EL24)</f>
        <v>803824766</v>
      </c>
      <c r="EM25" s="19"/>
      <c r="EN25" s="18">
        <f>SUM(EN16:EN24)</f>
        <v>554757375</v>
      </c>
      <c r="EO25" s="27"/>
      <c r="EP25" s="18">
        <f>SUM(EP16:EP24)</f>
        <v>221649289</v>
      </c>
      <c r="EQ25" s="27"/>
      <c r="ER25" s="18">
        <f>SUM(ER16:ER24)</f>
        <v>188010422</v>
      </c>
      <c r="ES25" s="27"/>
      <c r="ET25" s="18">
        <f>SUM(ET16:ET24)</f>
        <v>33638867</v>
      </c>
      <c r="EU25" s="27"/>
      <c r="EV25" s="18">
        <f>SUM(EV16:EV24)</f>
        <v>27415767</v>
      </c>
      <c r="EX25" s="18">
        <f>SUM(EX16:EX24)</f>
        <v>553074251</v>
      </c>
      <c r="EY25" s="19"/>
      <c r="EZ25" s="18">
        <f>SUM(EZ16:EZ24)</f>
        <v>459492287</v>
      </c>
      <c r="FA25" s="27"/>
      <c r="FB25" s="18">
        <f>SUM(FB16:FB24)</f>
        <v>69265179</v>
      </c>
      <c r="FC25" s="27"/>
      <c r="FD25" s="18">
        <f>SUM(FD16:FD24)</f>
        <v>54756143</v>
      </c>
      <c r="FE25" s="27"/>
      <c r="FF25" s="18">
        <f>SUM(FF16:FF24)</f>
        <v>14509036</v>
      </c>
      <c r="FG25" s="27"/>
      <c r="FH25" s="18">
        <f>SUM(FH16:FH24)</f>
        <v>24316785</v>
      </c>
      <c r="FJ25" s="18">
        <f>SUM(FJ16:FJ24)</f>
        <v>630821598</v>
      </c>
      <c r="FK25" s="19"/>
      <c r="FL25" s="18">
        <f>SUM(FL16:FL24)</f>
        <v>542157356</v>
      </c>
      <c r="FM25" s="27"/>
      <c r="FN25" s="18">
        <f>SUM(FN16:FN24)</f>
        <v>36603152</v>
      </c>
      <c r="FO25" s="27"/>
      <c r="FP25" s="18">
        <f>SUM(FP16:FP24)</f>
        <v>28329552</v>
      </c>
      <c r="FQ25" s="27"/>
      <c r="FR25" s="18">
        <f>SUM(FR16:FR24)</f>
        <v>8273600</v>
      </c>
      <c r="FS25" s="27"/>
      <c r="FT25" s="18">
        <f>SUM(FT16:FT24)</f>
        <v>52061090</v>
      </c>
    </row>
    <row r="26" spans="2:176" ht="6.75" customHeight="1">
      <c r="B26" s="16"/>
      <c r="C26" s="16"/>
      <c r="D26" s="16"/>
      <c r="E26" s="16"/>
      <c r="F26" s="16"/>
      <c r="G26" s="16"/>
      <c r="H26" s="16"/>
      <c r="I26" s="18"/>
      <c r="J26" s="19"/>
      <c r="K26" s="19"/>
      <c r="L26" s="27"/>
      <c r="M26" s="26"/>
      <c r="N26" s="27"/>
      <c r="O26" s="27"/>
      <c r="P26" s="27"/>
      <c r="Q26" s="27"/>
      <c r="R26" s="27"/>
      <c r="S26" s="27"/>
      <c r="T26" s="27"/>
      <c r="U26" s="18"/>
      <c r="V26" s="19"/>
      <c r="W26" s="19"/>
      <c r="X26" s="27"/>
      <c r="Y26" s="26"/>
      <c r="Z26" s="27"/>
      <c r="AA26" s="27"/>
      <c r="AB26" s="27"/>
      <c r="AC26" s="27"/>
      <c r="AD26" s="27"/>
      <c r="AE26" s="27"/>
      <c r="AF26" s="27"/>
      <c r="AG26" s="18"/>
      <c r="AH26" s="19"/>
      <c r="AI26" s="19"/>
      <c r="AJ26" s="27"/>
      <c r="AK26" s="26"/>
      <c r="AL26" s="27"/>
      <c r="AM26" s="27"/>
      <c r="AN26" s="27"/>
      <c r="AO26" s="27"/>
      <c r="AP26" s="27"/>
      <c r="AQ26" s="27"/>
      <c r="AR26" s="27"/>
      <c r="AS26" s="18"/>
      <c r="AT26" s="19"/>
      <c r="AU26" s="19"/>
      <c r="AV26" s="27"/>
      <c r="AW26" s="26"/>
      <c r="AX26" s="27"/>
      <c r="AY26" s="27"/>
      <c r="AZ26" s="27"/>
      <c r="BA26" s="27"/>
      <c r="BB26" s="27"/>
      <c r="BC26" s="27"/>
      <c r="BD26" s="27"/>
      <c r="BE26" s="18"/>
      <c r="BF26" s="19"/>
      <c r="BG26" s="19"/>
      <c r="BH26" s="27"/>
      <c r="BI26" s="26"/>
      <c r="BJ26" s="27"/>
      <c r="BK26" s="27"/>
      <c r="BL26" s="27"/>
      <c r="BM26" s="27"/>
      <c r="BN26" s="27"/>
      <c r="BO26" s="27"/>
      <c r="BP26" s="27"/>
      <c r="BQ26" s="18"/>
      <c r="BR26" s="19"/>
      <c r="BS26" s="19"/>
      <c r="BT26" s="27"/>
      <c r="BU26" s="26"/>
      <c r="BV26" s="27"/>
      <c r="BW26" s="27"/>
      <c r="BX26" s="27"/>
      <c r="BY26" s="27"/>
      <c r="BZ26" s="27"/>
      <c r="CA26" s="27"/>
      <c r="CB26" s="27"/>
      <c r="CC26" s="18"/>
      <c r="CD26" s="19"/>
      <c r="CE26" s="19"/>
      <c r="CF26" s="27"/>
      <c r="CG26" s="26"/>
      <c r="CH26" s="27"/>
      <c r="CI26" s="27"/>
      <c r="CJ26" s="27"/>
      <c r="CK26" s="27"/>
      <c r="CL26" s="27"/>
      <c r="CM26" s="27"/>
      <c r="CN26" s="27"/>
      <c r="DA26" s="18"/>
      <c r="DB26" s="19"/>
      <c r="DC26" s="19"/>
      <c r="DD26" s="27"/>
      <c r="DE26" s="26"/>
      <c r="DF26" s="27"/>
      <c r="DG26" s="27"/>
      <c r="DH26" s="27"/>
      <c r="DI26" s="27"/>
      <c r="DJ26" s="27"/>
      <c r="DK26" s="27"/>
      <c r="DL26" s="27"/>
      <c r="DM26" s="18"/>
      <c r="DN26" s="19"/>
      <c r="DO26" s="19"/>
      <c r="DP26" s="27"/>
      <c r="DQ26" s="26"/>
      <c r="DR26" s="27"/>
      <c r="DS26" s="27"/>
      <c r="DT26" s="27"/>
      <c r="DU26" s="27"/>
      <c r="DV26" s="27"/>
      <c r="DW26" s="27"/>
      <c r="DX26" s="27"/>
      <c r="DY26" s="18"/>
      <c r="DZ26" s="19"/>
      <c r="EA26" s="19"/>
      <c r="EB26" s="27"/>
      <c r="EC26" s="26"/>
      <c r="ED26" s="27"/>
      <c r="EE26" s="27"/>
      <c r="EF26" s="27"/>
      <c r="EG26" s="27"/>
      <c r="EH26" s="27"/>
      <c r="EI26" s="27"/>
      <c r="EJ26" s="27"/>
      <c r="EL26" s="18"/>
      <c r="EM26" s="19"/>
      <c r="EN26" s="19"/>
      <c r="EO26" s="27"/>
      <c r="EP26" s="26"/>
      <c r="EQ26" s="27"/>
      <c r="ER26" s="27"/>
      <c r="ES26" s="27"/>
      <c r="ET26" s="27"/>
      <c r="EU26" s="27"/>
      <c r="EV26" s="27"/>
      <c r="EX26" s="18"/>
      <c r="EY26" s="19"/>
      <c r="EZ26" s="19"/>
      <c r="FA26" s="27"/>
      <c r="FB26" s="26"/>
      <c r="FC26" s="27"/>
      <c r="FD26" s="27"/>
      <c r="FE26" s="27"/>
      <c r="FF26" s="27"/>
      <c r="FG26" s="27"/>
      <c r="FH26" s="27"/>
      <c r="FJ26" s="18"/>
      <c r="FK26" s="19"/>
      <c r="FL26" s="19"/>
      <c r="FM26" s="27"/>
      <c r="FN26" s="26"/>
      <c r="FO26" s="27"/>
      <c r="FP26" s="27"/>
      <c r="FQ26" s="27"/>
      <c r="FR26" s="27"/>
      <c r="FS26" s="27"/>
      <c r="FT26" s="27"/>
    </row>
    <row r="27" spans="2:176" ht="18.95">
      <c r="B27" s="16"/>
      <c r="C27" s="20"/>
      <c r="D27" s="20" t="s">
        <v>43</v>
      </c>
      <c r="E27" s="16"/>
      <c r="F27" s="16"/>
      <c r="G27" s="16"/>
      <c r="H27" s="16"/>
      <c r="I27" s="18"/>
      <c r="J27" s="19">
        <f>T27+N27+L27</f>
        <v>3387824463</v>
      </c>
      <c r="K27" s="19"/>
      <c r="L27" s="23">
        <v>36033030</v>
      </c>
      <c r="M27" s="26"/>
      <c r="N27" s="23">
        <f>SUM(P27+R27)</f>
        <v>3351791433</v>
      </c>
      <c r="O27" s="27"/>
      <c r="P27" s="23">
        <v>2270935516</v>
      </c>
      <c r="R27" s="23">
        <v>1080855917</v>
      </c>
      <c r="S27" s="27"/>
      <c r="T27" s="23"/>
      <c r="U27" s="18"/>
      <c r="V27" s="19">
        <f>AF27+Z27+X27</f>
        <v>3957483447</v>
      </c>
      <c r="W27" s="19"/>
      <c r="X27" s="23">
        <v>578804490</v>
      </c>
      <c r="Y27" s="26"/>
      <c r="Z27" s="23">
        <f>SUM(AB27+AD27)</f>
        <v>3378678957</v>
      </c>
      <c r="AA27" s="27"/>
      <c r="AB27" s="23">
        <v>2302934076</v>
      </c>
      <c r="AD27" s="23">
        <v>1075744881</v>
      </c>
      <c r="AE27" s="27"/>
      <c r="AF27" s="23"/>
      <c r="AG27" s="18"/>
      <c r="AH27" s="19">
        <f>AR27+AL27+AJ27</f>
        <v>3714637849</v>
      </c>
      <c r="AI27" s="19"/>
      <c r="AJ27" s="23">
        <v>700405966</v>
      </c>
      <c r="AK27" s="26"/>
      <c r="AL27" s="23">
        <f>SUM(AN27+AP27)</f>
        <v>3014231883</v>
      </c>
      <c r="AM27" s="27"/>
      <c r="AN27" s="23">
        <v>2123418943</v>
      </c>
      <c r="AO27" s="27"/>
      <c r="AP27" s="23">
        <v>890812940</v>
      </c>
      <c r="AQ27" s="27"/>
      <c r="AR27" s="23"/>
      <c r="AS27" s="18"/>
      <c r="AT27" s="19">
        <f>BD27+AX27+AV27</f>
        <v>3542070027</v>
      </c>
      <c r="AU27" s="19"/>
      <c r="AV27" s="23">
        <v>1099172308</v>
      </c>
      <c r="AW27" s="26"/>
      <c r="AX27" s="23">
        <f>SUM(AZ27+BB27)</f>
        <v>2442897719</v>
      </c>
      <c r="AY27" s="27"/>
      <c r="AZ27" s="23">
        <v>1743211359</v>
      </c>
      <c r="BA27" s="27"/>
      <c r="BB27" s="23">
        <v>699686360</v>
      </c>
      <c r="BC27" s="27"/>
      <c r="BD27" s="23"/>
      <c r="BE27" s="18"/>
      <c r="BF27" s="19">
        <f>BP27+BJ27+BH27</f>
        <v>4141195924</v>
      </c>
      <c r="BG27" s="19"/>
      <c r="BH27" s="23">
        <v>1703433047</v>
      </c>
      <c r="BI27" s="26"/>
      <c r="BJ27" s="23">
        <f>SUM(BL27+BN27)</f>
        <v>2437762877</v>
      </c>
      <c r="BK27" s="27"/>
      <c r="BL27" s="23">
        <v>1632807055</v>
      </c>
      <c r="BM27" s="27"/>
      <c r="BN27" s="23">
        <v>804955822</v>
      </c>
      <c r="BO27" s="27"/>
      <c r="BP27" s="23"/>
      <c r="BQ27" s="18"/>
      <c r="BR27" s="19">
        <f>CB27+BV27+BT27</f>
        <v>3315421232</v>
      </c>
      <c r="BS27" s="19"/>
      <c r="BT27" s="23">
        <v>1605048093</v>
      </c>
      <c r="BU27" s="26"/>
      <c r="BV27" s="23">
        <f>SUM(BX27+BZ27)</f>
        <v>1710373139</v>
      </c>
      <c r="BW27" s="27"/>
      <c r="BX27" s="23">
        <v>1130305511</v>
      </c>
      <c r="BY27" s="27"/>
      <c r="BZ27" s="23">
        <v>580067628</v>
      </c>
      <c r="CA27" s="27"/>
      <c r="CB27" s="23"/>
      <c r="CC27" s="18"/>
      <c r="CD27" s="19">
        <f>CN27+CH27+CF27</f>
        <v>2303986503</v>
      </c>
      <c r="CE27" s="19"/>
      <c r="CF27" s="23">
        <v>1336258948</v>
      </c>
      <c r="CG27" s="26"/>
      <c r="CH27" s="23">
        <f>SUM(CJ27+CL27)</f>
        <v>967727555</v>
      </c>
      <c r="CI27" s="27"/>
      <c r="CJ27" s="23">
        <v>647766864</v>
      </c>
      <c r="CK27" s="27"/>
      <c r="CL27" s="23">
        <v>319960691</v>
      </c>
      <c r="CM27" s="27"/>
      <c r="CN27" s="23"/>
      <c r="CO27" s="18"/>
      <c r="CP27" s="19">
        <f>CZ27+CT27+CR27</f>
        <v>1895520893</v>
      </c>
      <c r="CQ27" s="19"/>
      <c r="CR27" s="23">
        <v>976665796</v>
      </c>
      <c r="CS27" s="26"/>
      <c r="CT27" s="23">
        <f>SUM(CV27+CX27)</f>
        <v>918855097</v>
      </c>
      <c r="CU27" s="27"/>
      <c r="CV27" s="23">
        <v>639940880</v>
      </c>
      <c r="CW27" s="27"/>
      <c r="CX27" s="23">
        <v>278914217</v>
      </c>
      <c r="CY27" s="27"/>
      <c r="CZ27" s="23"/>
      <c r="DA27" s="18"/>
      <c r="DB27" s="19">
        <f>DL27+DF27+DD27</f>
        <v>1341429693</v>
      </c>
      <c r="DC27" s="19"/>
      <c r="DD27" s="23">
        <v>652461379</v>
      </c>
      <c r="DE27" s="26"/>
      <c r="DF27" s="23">
        <f>SUM(DH27+DJ27)</f>
        <v>688968314</v>
      </c>
      <c r="DG27" s="27"/>
      <c r="DH27" s="23">
        <v>467808881</v>
      </c>
      <c r="DI27" s="27"/>
      <c r="DJ27" s="23">
        <v>221159433</v>
      </c>
      <c r="DK27" s="27"/>
      <c r="DL27" s="23"/>
      <c r="DM27" s="18"/>
      <c r="DN27" s="19">
        <f>DX27+DR27+DP27</f>
        <v>1266355135</v>
      </c>
      <c r="DO27" s="19"/>
      <c r="DP27" s="23">
        <v>621194350</v>
      </c>
      <c r="DQ27" s="26"/>
      <c r="DR27" s="23">
        <f>SUM(DT27+DV27)</f>
        <v>645160785</v>
      </c>
      <c r="DS27" s="27"/>
      <c r="DT27" s="23">
        <v>446184881</v>
      </c>
      <c r="DU27" s="27"/>
      <c r="DV27" s="23">
        <v>198975904</v>
      </c>
      <c r="DW27" s="27"/>
      <c r="DX27" s="23"/>
      <c r="DY27" s="18"/>
      <c r="DZ27" s="19">
        <f>EJ27+ED27+EB27</f>
        <v>822131745</v>
      </c>
      <c r="EA27" s="19"/>
      <c r="EB27" s="27">
        <v>407969497</v>
      </c>
      <c r="EC27" s="26"/>
      <c r="ED27" s="27">
        <f>SUM(EF27+EH27)</f>
        <v>414162248</v>
      </c>
      <c r="EE27" s="27"/>
      <c r="EF27" s="27">
        <v>296976810</v>
      </c>
      <c r="EG27" s="27"/>
      <c r="EH27" s="27">
        <v>117185438</v>
      </c>
      <c r="EI27" s="27"/>
      <c r="EJ27" s="27"/>
      <c r="EL27" s="18">
        <f>SUM(EN27+EP27+EV27)</f>
        <v>849521804</v>
      </c>
      <c r="EM27" s="19"/>
      <c r="EN27" s="19">
        <v>632510556</v>
      </c>
      <c r="EO27" s="27"/>
      <c r="EP27" s="26">
        <f t="shared" ref="EP27:EP28" si="25">SUM(ER27:ET27)</f>
        <v>217011248</v>
      </c>
      <c r="EQ27" s="27"/>
      <c r="ER27" s="27">
        <v>163626536</v>
      </c>
      <c r="ES27" s="27"/>
      <c r="ET27" s="27">
        <v>53384712</v>
      </c>
      <c r="EU27" s="27"/>
      <c r="EV27" s="27"/>
      <c r="EX27" s="18">
        <f>SUM(EZ27+FB27+FH27)</f>
        <v>724380838</v>
      </c>
      <c r="EY27" s="19"/>
      <c r="EZ27" s="19">
        <v>481627125</v>
      </c>
      <c r="FA27" s="27"/>
      <c r="FB27" s="26">
        <f t="shared" ref="FB27:FB28" si="26">SUM(FD27:FF27)</f>
        <v>242753713</v>
      </c>
      <c r="FC27" s="27"/>
      <c r="FD27" s="27">
        <v>177899044</v>
      </c>
      <c r="FE27" s="27"/>
      <c r="FF27" s="27">
        <v>64854669</v>
      </c>
      <c r="FG27" s="27"/>
      <c r="FH27" s="27"/>
      <c r="FJ27" s="18">
        <f>SUM(FL27+FN27+FT27)</f>
        <v>602609896</v>
      </c>
      <c r="FK27" s="19"/>
      <c r="FL27" s="19">
        <v>444637227</v>
      </c>
      <c r="FM27" s="27"/>
      <c r="FN27" s="26">
        <f t="shared" ref="FN27:FN28" si="27">SUM(FP27:FR27)</f>
        <v>157972669</v>
      </c>
      <c r="FO27" s="27"/>
      <c r="FP27" s="27">
        <v>118589535</v>
      </c>
      <c r="FQ27" s="27"/>
      <c r="FR27" s="27">
        <v>39383134</v>
      </c>
      <c r="FS27" s="27"/>
      <c r="FT27" s="27"/>
    </row>
    <row r="28" spans="2:176" ht="18.600000000000001" customHeight="1">
      <c r="B28" s="16"/>
      <c r="C28" s="20"/>
      <c r="D28" s="20" t="s">
        <v>44</v>
      </c>
      <c r="E28" s="16"/>
      <c r="F28" s="16"/>
      <c r="G28" s="16"/>
      <c r="H28" s="16"/>
      <c r="I28" s="18"/>
      <c r="J28" s="19">
        <f>T28+N28+L28</f>
        <v>2815532727</v>
      </c>
      <c r="K28" s="19"/>
      <c r="L28" s="23">
        <v>56660793</v>
      </c>
      <c r="M28" s="26"/>
      <c r="N28" s="23">
        <f>SUM(P28+R28)</f>
        <v>2758871934</v>
      </c>
      <c r="O28" s="27"/>
      <c r="P28" s="23">
        <v>1689887170</v>
      </c>
      <c r="R28" s="23">
        <v>1068984764</v>
      </c>
      <c r="S28" s="27"/>
      <c r="T28" s="23"/>
      <c r="U28" s="18"/>
      <c r="V28" s="19">
        <f>AF28+Z28+X28</f>
        <v>1808159351</v>
      </c>
      <c r="W28" s="19"/>
      <c r="X28" s="23">
        <v>143733444</v>
      </c>
      <c r="Y28" s="26"/>
      <c r="Z28" s="23">
        <f>SUM(AB28+AD28)</f>
        <v>1664425907</v>
      </c>
      <c r="AA28" s="27"/>
      <c r="AB28" s="23">
        <v>1044182623</v>
      </c>
      <c r="AC28" s="27"/>
      <c r="AD28" s="23">
        <v>620243284</v>
      </c>
      <c r="AE28" s="27"/>
      <c r="AF28" s="23"/>
      <c r="AG28" s="18"/>
      <c r="AH28" s="19">
        <f>AR28+AL28+AJ28</f>
        <v>1447399690</v>
      </c>
      <c r="AI28" s="19"/>
      <c r="AJ28" s="23">
        <v>303328363</v>
      </c>
      <c r="AK28" s="26"/>
      <c r="AL28" s="23">
        <f>SUM(AN28+AP28)</f>
        <v>1144071327</v>
      </c>
      <c r="AM28" s="27"/>
      <c r="AN28" s="23">
        <v>711840719</v>
      </c>
      <c r="AO28" s="27"/>
      <c r="AP28" s="23">
        <v>432230608</v>
      </c>
      <c r="AQ28" s="27"/>
      <c r="AR28" s="23"/>
      <c r="AS28" s="18"/>
      <c r="AT28" s="19">
        <f>BD28+AX28+AV28</f>
        <v>1697960517</v>
      </c>
      <c r="AU28" s="19"/>
      <c r="AV28" s="23">
        <v>455891640</v>
      </c>
      <c r="AW28" s="26"/>
      <c r="AX28" s="23">
        <f>SUM(AZ28+BB28)</f>
        <v>1242068877</v>
      </c>
      <c r="AY28" s="27"/>
      <c r="AZ28" s="23">
        <v>767839356</v>
      </c>
      <c r="BA28" s="27"/>
      <c r="BB28" s="23">
        <v>474229521</v>
      </c>
      <c r="BC28" s="27"/>
      <c r="BD28" s="23"/>
      <c r="BE28" s="18"/>
      <c r="BF28" s="19">
        <f>BP28+BJ28+BH28</f>
        <v>1859893037</v>
      </c>
      <c r="BG28" s="19"/>
      <c r="BH28" s="23">
        <v>653922993</v>
      </c>
      <c r="BI28" s="26"/>
      <c r="BJ28" s="23">
        <f>SUM(BL28+BN28)</f>
        <v>1205970044</v>
      </c>
      <c r="BK28" s="27"/>
      <c r="BL28" s="23">
        <v>712224615</v>
      </c>
      <c r="BM28" s="27"/>
      <c r="BN28" s="23">
        <v>493745429</v>
      </c>
      <c r="BO28" s="27"/>
      <c r="BP28" s="23"/>
      <c r="BQ28" s="18"/>
      <c r="BR28" s="19">
        <f>CB28+BV28+BT28</f>
        <v>2028170839</v>
      </c>
      <c r="BS28" s="19"/>
      <c r="BT28" s="23">
        <v>693197998</v>
      </c>
      <c r="BU28" s="26"/>
      <c r="BV28" s="23">
        <f>SUM(BX28+BZ28)</f>
        <v>1334972841</v>
      </c>
      <c r="BW28" s="27"/>
      <c r="BX28" s="23">
        <v>870588027</v>
      </c>
      <c r="BY28" s="27"/>
      <c r="BZ28" s="23">
        <v>464384814</v>
      </c>
      <c r="CA28" s="27"/>
      <c r="CB28" s="23"/>
      <c r="CC28" s="18"/>
      <c r="CD28" s="19">
        <f>CN28+CH28+CF28</f>
        <v>1812919578</v>
      </c>
      <c r="CE28" s="19"/>
      <c r="CF28" s="23">
        <v>658062863</v>
      </c>
      <c r="CG28" s="26"/>
      <c r="CH28" s="23">
        <f>SUM(CJ28+CL28)</f>
        <v>1154856715</v>
      </c>
      <c r="CI28" s="27"/>
      <c r="CJ28" s="23">
        <v>719146717</v>
      </c>
      <c r="CK28" s="27"/>
      <c r="CL28" s="23">
        <v>435709998</v>
      </c>
      <c r="CM28" s="27"/>
      <c r="CN28" s="23"/>
      <c r="CO28" s="18"/>
      <c r="CP28" s="19">
        <f>CZ28+CT28+CR28</f>
        <v>1397193497</v>
      </c>
      <c r="CQ28" s="19"/>
      <c r="CR28" s="23">
        <v>717298399</v>
      </c>
      <c r="CS28" s="26"/>
      <c r="CT28" s="23">
        <f>SUM(CV28+CX28)</f>
        <v>679895098</v>
      </c>
      <c r="CU28" s="27"/>
      <c r="CV28" s="23">
        <v>449023198</v>
      </c>
      <c r="CW28" s="27"/>
      <c r="CX28" s="23">
        <v>230871900</v>
      </c>
      <c r="CY28" s="27"/>
      <c r="CZ28" s="23"/>
      <c r="DA28" s="18"/>
      <c r="DB28" s="19">
        <f>DL28+DF28+DD28</f>
        <v>1721980386</v>
      </c>
      <c r="DC28" s="19"/>
      <c r="DD28" s="23">
        <v>905132902</v>
      </c>
      <c r="DE28" s="26"/>
      <c r="DF28" s="23">
        <f>SUM(DH28+DJ28)</f>
        <v>816847484</v>
      </c>
      <c r="DG28" s="27"/>
      <c r="DH28" s="23">
        <v>565240035</v>
      </c>
      <c r="DI28" s="27"/>
      <c r="DJ28" s="23">
        <v>251607449</v>
      </c>
      <c r="DK28" s="27"/>
      <c r="DL28" s="23"/>
      <c r="DM28" s="18"/>
      <c r="DN28" s="19">
        <f>DX28+DR28+DP28</f>
        <v>1357124591</v>
      </c>
      <c r="DO28" s="19"/>
      <c r="DP28" s="23">
        <v>971953737</v>
      </c>
      <c r="DQ28" s="26"/>
      <c r="DR28" s="23">
        <f>SUM(DT28+DV28)</f>
        <v>372298071</v>
      </c>
      <c r="DS28" s="27"/>
      <c r="DT28" s="23">
        <v>269987512</v>
      </c>
      <c r="DU28" s="27"/>
      <c r="DV28" s="23">
        <v>102310559</v>
      </c>
      <c r="DW28" s="27"/>
      <c r="DX28" s="23">
        <v>12872783</v>
      </c>
      <c r="DY28" s="18"/>
      <c r="DZ28" s="19">
        <f>EJ28+ED28+EB28</f>
        <v>1301885903</v>
      </c>
      <c r="EA28" s="19"/>
      <c r="EB28" s="27">
        <v>940684887</v>
      </c>
      <c r="EC28" s="26"/>
      <c r="ED28" s="27">
        <f>SUM(EF28+EH28)</f>
        <v>348328234</v>
      </c>
      <c r="EE28" s="27"/>
      <c r="EF28" s="27">
        <v>255826264</v>
      </c>
      <c r="EG28" s="27"/>
      <c r="EH28" s="27">
        <v>92501970</v>
      </c>
      <c r="EI28" s="27"/>
      <c r="EJ28" s="27">
        <v>12872782</v>
      </c>
      <c r="EL28" s="18">
        <f t="shared" ref="EL28:EL36" si="28">SUM(EN28+EP28+EV28)</f>
        <v>959422795</v>
      </c>
      <c r="EM28" s="19"/>
      <c r="EN28" s="19">
        <v>786480997</v>
      </c>
      <c r="EO28" s="27"/>
      <c r="EP28" s="26">
        <f t="shared" si="25"/>
        <v>160069015</v>
      </c>
      <c r="EQ28" s="48"/>
      <c r="ER28" s="27">
        <v>107262892</v>
      </c>
      <c r="ES28" s="27"/>
      <c r="ET28" s="27">
        <v>52806123</v>
      </c>
      <c r="EU28" s="27"/>
      <c r="EV28" s="27">
        <v>12872783</v>
      </c>
      <c r="EX28" s="18">
        <f t="shared" ref="EX28:EX30" si="29">SUM(EZ28+FB28+FH28)</f>
        <v>844786587</v>
      </c>
      <c r="EY28" s="19"/>
      <c r="EZ28" s="19">
        <v>685876507</v>
      </c>
      <c r="FA28" s="27"/>
      <c r="FB28" s="26">
        <f t="shared" si="26"/>
        <v>146037297</v>
      </c>
      <c r="FC28" s="48"/>
      <c r="FD28" s="27">
        <v>102246170</v>
      </c>
      <c r="FE28" s="27"/>
      <c r="FF28" s="27">
        <v>43791127</v>
      </c>
      <c r="FG28" s="27"/>
      <c r="FH28" s="27">
        <v>12872783</v>
      </c>
      <c r="FJ28" s="18">
        <f t="shared" ref="FJ28:FJ30" si="30">SUM(FL28+FN28+FT28)</f>
        <v>593846674</v>
      </c>
      <c r="FK28" s="19"/>
      <c r="FL28" s="19">
        <v>521944586</v>
      </c>
      <c r="FM28" s="27"/>
      <c r="FN28" s="26">
        <f t="shared" si="27"/>
        <v>71902088</v>
      </c>
      <c r="FO28" s="48"/>
      <c r="FP28" s="27">
        <v>51838112</v>
      </c>
      <c r="FQ28" s="27"/>
      <c r="FR28" s="27">
        <v>20063976</v>
      </c>
      <c r="FS28" s="27"/>
      <c r="FT28" s="27"/>
    </row>
    <row r="29" spans="2:176" ht="18.95">
      <c r="B29" s="16"/>
      <c r="C29" s="20"/>
      <c r="D29" s="20" t="s">
        <v>45</v>
      </c>
      <c r="E29" s="16"/>
      <c r="F29" s="16"/>
      <c r="G29" s="16"/>
      <c r="H29" s="16"/>
      <c r="I29" s="18"/>
      <c r="J29" s="19">
        <f>T29+N29+L29</f>
        <v>50090647</v>
      </c>
      <c r="K29" s="19"/>
      <c r="L29" s="19"/>
      <c r="M29" s="26"/>
      <c r="N29" s="28">
        <f>SUM(P29+R29)</f>
        <v>50090647</v>
      </c>
      <c r="O29" s="27"/>
      <c r="P29" s="23">
        <v>50090647</v>
      </c>
      <c r="Q29" s="27"/>
      <c r="R29" s="23"/>
      <c r="S29" s="27"/>
      <c r="T29" s="23"/>
      <c r="U29" s="18"/>
      <c r="V29" s="19">
        <f>AF29+Z29+X29</f>
        <v>36465479</v>
      </c>
      <c r="W29" s="19"/>
      <c r="X29" s="19"/>
      <c r="Y29" s="26"/>
      <c r="Z29" s="28">
        <f>SUM(AB29+AD29)</f>
        <v>36465479</v>
      </c>
      <c r="AA29" s="27"/>
      <c r="AB29" s="23">
        <f>36503526-38047</f>
        <v>36465479</v>
      </c>
      <c r="AC29" s="27"/>
      <c r="AD29" s="23"/>
      <c r="AE29" s="27"/>
      <c r="AF29" s="23"/>
      <c r="AG29" s="18"/>
      <c r="AH29" s="19">
        <f>AR29+AL29+AJ29</f>
        <v>31102862</v>
      </c>
      <c r="AI29" s="19"/>
      <c r="AJ29" s="19">
        <v>31102862</v>
      </c>
      <c r="AK29" s="26"/>
      <c r="AL29" s="28">
        <f>SUM(AN29+AP29)</f>
        <v>0</v>
      </c>
      <c r="AM29" s="27"/>
      <c r="AN29" s="23"/>
      <c r="AO29" s="27"/>
      <c r="AP29" s="23"/>
      <c r="AQ29" s="27"/>
      <c r="AR29" s="23"/>
      <c r="AS29" s="18"/>
      <c r="AT29" s="19">
        <f>BD29+AX29+AV29</f>
        <v>29828225</v>
      </c>
      <c r="AU29" s="19"/>
      <c r="AV29" s="19">
        <v>29828225</v>
      </c>
      <c r="AW29" s="26"/>
      <c r="AX29" s="28">
        <f>SUM(AZ29+BB29)</f>
        <v>0</v>
      </c>
      <c r="AY29" s="27"/>
      <c r="AZ29" s="23"/>
      <c r="BA29" s="27"/>
      <c r="BB29" s="23"/>
      <c r="BC29" s="27"/>
      <c r="BD29" s="23"/>
      <c r="BE29" s="18"/>
      <c r="BF29" s="19">
        <f>BP29+BJ29+BH29</f>
        <v>29389253</v>
      </c>
      <c r="BG29" s="19"/>
      <c r="BH29" s="19">
        <v>29389253</v>
      </c>
      <c r="BI29" s="26"/>
      <c r="BJ29" s="28">
        <f>SUM(BL29+BN29)</f>
        <v>0</v>
      </c>
      <c r="BK29" s="27"/>
      <c r="BL29" s="23"/>
      <c r="BM29" s="27"/>
      <c r="BN29" s="23"/>
      <c r="BO29" s="27"/>
      <c r="BP29" s="23"/>
      <c r="BQ29" s="18"/>
      <c r="BR29" s="19">
        <f>CB29+BV29+BT29</f>
        <v>25528694</v>
      </c>
      <c r="BS29" s="19"/>
      <c r="BT29" s="23">
        <v>25528694</v>
      </c>
      <c r="BU29" s="26"/>
      <c r="BV29" s="28">
        <f>SUM(BX29+BZ29)</f>
        <v>0</v>
      </c>
      <c r="BW29" s="27"/>
      <c r="BX29" s="23"/>
      <c r="BY29" s="27"/>
      <c r="BZ29" s="23"/>
      <c r="CA29" s="27"/>
      <c r="CB29" s="23"/>
      <c r="CC29" s="18"/>
      <c r="CD29" s="19">
        <f>CN29+CH29+CF29</f>
        <v>23186417</v>
      </c>
      <c r="CE29" s="19"/>
      <c r="CF29" s="23">
        <v>23186417</v>
      </c>
      <c r="CG29" s="26"/>
      <c r="CH29" s="28">
        <f>SUM(CJ29+CL29)</f>
        <v>0</v>
      </c>
      <c r="CI29" s="27"/>
      <c r="CJ29" s="23"/>
      <c r="CK29" s="27"/>
      <c r="CL29" s="23"/>
      <c r="CM29" s="27"/>
      <c r="CN29" s="23"/>
      <c r="CO29" s="18"/>
      <c r="CP29" s="19">
        <f>CZ29+CT29+CR29</f>
        <v>23570372</v>
      </c>
      <c r="CQ29" s="19"/>
      <c r="CR29" s="23">
        <v>23570372</v>
      </c>
      <c r="CS29" s="26"/>
      <c r="CT29" s="28">
        <f>SUM(CV29+CX29)</f>
        <v>0</v>
      </c>
      <c r="CU29" s="27"/>
      <c r="CV29" s="23"/>
      <c r="CW29" s="27"/>
      <c r="CX29" s="23"/>
      <c r="CY29" s="27"/>
      <c r="CZ29" s="23"/>
      <c r="DA29" s="18"/>
      <c r="DB29" s="19">
        <f>DL29+DF29+DD29</f>
        <v>24339741</v>
      </c>
      <c r="DC29" s="19"/>
      <c r="DD29" s="23">
        <v>24339741</v>
      </c>
      <c r="DE29" s="26"/>
      <c r="DF29" s="28">
        <f>SUM(DH29+DJ29)</f>
        <v>0</v>
      </c>
      <c r="DG29" s="27"/>
      <c r="DH29" s="23"/>
      <c r="DI29" s="27"/>
      <c r="DJ29" s="23"/>
      <c r="DK29" s="27"/>
      <c r="DL29" s="23"/>
      <c r="DM29" s="18"/>
      <c r="DN29" s="19">
        <f>DX29+DR29+DP29</f>
        <v>25778968</v>
      </c>
      <c r="DO29" s="19"/>
      <c r="DP29" s="23">
        <v>25778968</v>
      </c>
      <c r="DQ29" s="26"/>
      <c r="DR29" s="28">
        <f>SUM(DT29+DV29)</f>
        <v>0</v>
      </c>
      <c r="DS29" s="27"/>
      <c r="DT29" s="23"/>
      <c r="DU29" s="27"/>
      <c r="DV29" s="23"/>
      <c r="DW29" s="27"/>
      <c r="DX29" s="23"/>
      <c r="DY29" s="18"/>
      <c r="DZ29" s="19">
        <f>EJ29+ED29+EB29</f>
        <v>27951039</v>
      </c>
      <c r="EA29" s="19"/>
      <c r="EB29" s="27">
        <v>27951039</v>
      </c>
      <c r="EC29" s="26"/>
      <c r="ED29" s="48">
        <f>SUM(EF29+EH29)</f>
        <v>0</v>
      </c>
      <c r="EE29" s="27"/>
      <c r="EF29" s="27"/>
      <c r="EG29" s="27"/>
      <c r="EH29" s="27"/>
      <c r="EI29" s="27"/>
      <c r="EJ29" s="27"/>
      <c r="EL29" s="18">
        <f t="shared" si="28"/>
        <v>30136439</v>
      </c>
      <c r="EM29" s="19"/>
      <c r="EN29" s="19">
        <v>30136439</v>
      </c>
      <c r="EO29" s="27"/>
      <c r="EP29" s="26"/>
      <c r="EQ29" s="48"/>
      <c r="ER29" s="27"/>
      <c r="ES29" s="27"/>
      <c r="ET29" s="27"/>
      <c r="EU29" s="27"/>
      <c r="EV29" s="27"/>
      <c r="EX29" s="18">
        <f t="shared" si="29"/>
        <v>27014676</v>
      </c>
      <c r="EY29" s="19"/>
      <c r="EZ29" s="19">
        <v>27014676</v>
      </c>
      <c r="FA29" s="27"/>
      <c r="FB29" s="26"/>
      <c r="FC29" s="48"/>
      <c r="FD29" s="27"/>
      <c r="FE29" s="27"/>
      <c r="FF29" s="27"/>
      <c r="FG29" s="27"/>
      <c r="FH29" s="27"/>
      <c r="FJ29" s="18">
        <f t="shared" si="30"/>
        <v>29895257</v>
      </c>
      <c r="FK29" s="19"/>
      <c r="FL29" s="19">
        <v>29895257</v>
      </c>
      <c r="FM29" s="27"/>
      <c r="FN29" s="26"/>
      <c r="FO29" s="48"/>
      <c r="FP29" s="27"/>
      <c r="FQ29" s="27"/>
      <c r="FR29" s="27"/>
      <c r="FS29" s="27"/>
      <c r="FT29" s="27"/>
    </row>
    <row r="30" spans="2:176" ht="20.100000000000001" customHeight="1">
      <c r="B30" s="16"/>
      <c r="C30" s="20"/>
      <c r="D30" s="20" t="s">
        <v>46</v>
      </c>
      <c r="E30" s="16"/>
      <c r="F30" s="16"/>
      <c r="G30" s="16"/>
      <c r="H30" s="16"/>
      <c r="I30" s="18"/>
      <c r="J30" s="19">
        <f>T30+N30+L30</f>
        <v>80739114</v>
      </c>
      <c r="K30" s="19"/>
      <c r="L30" s="23"/>
      <c r="M30" s="26"/>
      <c r="N30" s="28">
        <f>SUM(P30+R30)</f>
        <v>80739114</v>
      </c>
      <c r="O30" s="27"/>
      <c r="P30" s="23">
        <v>80739114</v>
      </c>
      <c r="Q30" s="27"/>
      <c r="R30" s="23"/>
      <c r="S30" s="27"/>
      <c r="T30" s="23"/>
      <c r="U30" s="18"/>
      <c r="V30" s="19">
        <f>AF30+Z30+X30</f>
        <v>79457491</v>
      </c>
      <c r="W30" s="19"/>
      <c r="X30" s="23"/>
      <c r="Y30" s="26"/>
      <c r="Z30" s="28">
        <f>SUM(AB30+AD30)</f>
        <v>79457491</v>
      </c>
      <c r="AA30" s="27"/>
      <c r="AB30" s="23">
        <v>79457491</v>
      </c>
      <c r="AC30" s="27"/>
      <c r="AD30" s="23"/>
      <c r="AE30" s="27"/>
      <c r="AF30" s="23"/>
      <c r="AG30" s="18"/>
      <c r="AH30" s="19">
        <f>AR30+AL30+AJ30</f>
        <v>73019149</v>
      </c>
      <c r="AI30" s="19"/>
      <c r="AJ30" s="23"/>
      <c r="AK30" s="26"/>
      <c r="AL30" s="28">
        <f>SUM(AN30+AP30)</f>
        <v>73019149</v>
      </c>
      <c r="AM30" s="27"/>
      <c r="AN30" s="23">
        <v>73019149</v>
      </c>
      <c r="AO30" s="27"/>
      <c r="AP30" s="23"/>
      <c r="AQ30" s="27"/>
      <c r="AR30" s="23"/>
      <c r="AS30" s="18"/>
      <c r="AT30" s="19">
        <f>BD30+AX30+AV30</f>
        <v>72587973</v>
      </c>
      <c r="AU30" s="19"/>
      <c r="AV30" s="23">
        <v>72587973</v>
      </c>
      <c r="AW30" s="26"/>
      <c r="AX30" s="28">
        <f>SUM(AZ30+BB30)</f>
        <v>0</v>
      </c>
      <c r="AY30" s="27"/>
      <c r="AZ30" s="23"/>
      <c r="BA30" s="27"/>
      <c r="BB30" s="23"/>
      <c r="BC30" s="27"/>
      <c r="BD30" s="23"/>
      <c r="BE30" s="18"/>
      <c r="BF30" s="19">
        <f>BP30+BJ30+BH30</f>
        <v>78927345</v>
      </c>
      <c r="BG30" s="19"/>
      <c r="BH30" s="23">
        <v>78927345</v>
      </c>
      <c r="BI30" s="26"/>
      <c r="BJ30" s="28">
        <f>SUM(BL30+BN30)</f>
        <v>0</v>
      </c>
      <c r="BK30" s="27"/>
      <c r="BL30" s="23"/>
      <c r="BM30" s="27"/>
      <c r="BN30" s="23"/>
      <c r="BO30" s="27"/>
      <c r="BP30" s="23"/>
      <c r="BQ30" s="18"/>
      <c r="BR30" s="19">
        <f>CB30+BV30+BT30</f>
        <v>55634311</v>
      </c>
      <c r="BS30" s="19"/>
      <c r="BT30" s="23">
        <v>55634311</v>
      </c>
      <c r="BU30" s="26"/>
      <c r="BV30" s="28">
        <f>SUM(BX30+BZ30)</f>
        <v>0</v>
      </c>
      <c r="BW30" s="27"/>
      <c r="BX30" s="23"/>
      <c r="BY30" s="27"/>
      <c r="BZ30" s="23"/>
      <c r="CA30" s="27"/>
      <c r="CB30" s="23"/>
      <c r="CC30" s="18"/>
      <c r="CD30" s="19">
        <f>CN30+CH30+CF30</f>
        <v>24609058</v>
      </c>
      <c r="CE30" s="19"/>
      <c r="CF30" s="23">
        <v>24609058</v>
      </c>
      <c r="CG30" s="26"/>
      <c r="CH30" s="28">
        <f>SUM(CJ30+CL30)</f>
        <v>0</v>
      </c>
      <c r="CI30" s="27"/>
      <c r="CJ30" s="23"/>
      <c r="CK30" s="27"/>
      <c r="CL30" s="23"/>
      <c r="CM30" s="27"/>
      <c r="CN30" s="23"/>
      <c r="CO30" s="18"/>
      <c r="CP30" s="19">
        <f>CZ30+CT30+CR30</f>
        <v>25574505</v>
      </c>
      <c r="CQ30" s="19"/>
      <c r="CR30" s="23">
        <v>8749490</v>
      </c>
      <c r="CS30" s="26"/>
      <c r="CT30" s="23">
        <f>SUM(CV30+CX30)</f>
        <v>16825015</v>
      </c>
      <c r="CU30" s="27"/>
      <c r="CV30" s="23"/>
      <c r="CW30" s="27"/>
      <c r="CX30" s="23">
        <v>16825015</v>
      </c>
      <c r="CY30" s="27"/>
      <c r="CZ30" s="23"/>
      <c r="DA30" s="18"/>
      <c r="DB30" s="19">
        <f>DL30+DF30+DD30</f>
        <v>23313985</v>
      </c>
      <c r="DC30" s="19"/>
      <c r="DD30" s="23">
        <v>5755970</v>
      </c>
      <c r="DE30" s="26"/>
      <c r="DF30" s="23">
        <f>SUM(DH30+DJ30)</f>
        <v>17558015</v>
      </c>
      <c r="DG30" s="27"/>
      <c r="DH30" s="23"/>
      <c r="DI30" s="27"/>
      <c r="DJ30" s="23">
        <v>17558015</v>
      </c>
      <c r="DK30" s="27"/>
      <c r="DL30" s="23"/>
      <c r="DM30" s="18"/>
      <c r="DN30" s="19">
        <f>DX30+DR30+DP30</f>
        <v>20403236</v>
      </c>
      <c r="DO30" s="19"/>
      <c r="DP30" s="23">
        <v>20403236</v>
      </c>
      <c r="DQ30" s="26"/>
      <c r="DR30" s="28">
        <f>SUM(DT30+DV30)</f>
        <v>0</v>
      </c>
      <c r="DS30" s="27"/>
      <c r="DT30" s="23"/>
      <c r="DU30" s="27"/>
      <c r="DV30" s="23"/>
      <c r="DW30" s="27"/>
      <c r="DX30" s="23"/>
      <c r="DY30" s="18"/>
      <c r="DZ30" s="19">
        <f>EJ30+ED30+EB30</f>
        <v>17072170</v>
      </c>
      <c r="EA30" s="19"/>
      <c r="EB30" s="27">
        <v>17072170</v>
      </c>
      <c r="EC30" s="26"/>
      <c r="ED30" s="48">
        <f>SUM(EF30+EH30)</f>
        <v>0</v>
      </c>
      <c r="EE30" s="27"/>
      <c r="EF30" s="27"/>
      <c r="EG30" s="27"/>
      <c r="EH30" s="27"/>
      <c r="EI30" s="27"/>
      <c r="EJ30" s="27"/>
      <c r="EL30" s="18">
        <f t="shared" si="28"/>
        <v>15036793</v>
      </c>
      <c r="EM30" s="19"/>
      <c r="EN30" s="16">
        <v>15036793</v>
      </c>
      <c r="EO30" s="27"/>
      <c r="EP30" s="26"/>
      <c r="EQ30" s="48"/>
      <c r="ER30" s="33"/>
      <c r="ES30" s="27"/>
      <c r="ET30" s="27"/>
      <c r="EU30" s="27"/>
      <c r="EV30" s="27"/>
      <c r="EX30" s="18">
        <f t="shared" si="29"/>
        <v>12729230</v>
      </c>
      <c r="EY30" s="19"/>
      <c r="EZ30" s="16">
        <v>12729230</v>
      </c>
      <c r="FA30" s="27"/>
      <c r="FB30" s="26"/>
      <c r="FC30" s="48"/>
      <c r="FD30" s="33"/>
      <c r="FE30" s="27"/>
      <c r="FF30" s="27"/>
      <c r="FG30" s="27"/>
      <c r="FH30" s="27"/>
      <c r="FJ30" s="18">
        <f t="shared" si="30"/>
        <v>2481122</v>
      </c>
      <c r="FK30" s="19"/>
      <c r="FL30" s="16">
        <v>2481122</v>
      </c>
      <c r="FM30" s="27"/>
      <c r="FN30" s="26"/>
      <c r="FO30" s="48"/>
      <c r="FP30" s="33"/>
      <c r="FQ30" s="27"/>
      <c r="FR30" s="27"/>
      <c r="FS30" s="27"/>
      <c r="FT30" s="27"/>
    </row>
    <row r="31" spans="2:176" ht="18.95">
      <c r="B31" s="16"/>
      <c r="C31" s="20"/>
      <c r="D31" s="20" t="s">
        <v>47</v>
      </c>
      <c r="E31" s="16"/>
      <c r="F31" s="16"/>
      <c r="G31" s="16"/>
      <c r="H31" s="16"/>
      <c r="I31" s="18"/>
      <c r="J31" s="19"/>
      <c r="K31" s="16"/>
      <c r="L31" s="23"/>
      <c r="M31" s="33"/>
      <c r="N31" s="28"/>
      <c r="O31" s="33"/>
      <c r="P31" s="23"/>
      <c r="Q31" s="27"/>
      <c r="R31" s="23"/>
      <c r="S31" s="27"/>
      <c r="T31" s="23"/>
      <c r="U31" s="18"/>
      <c r="V31" s="19"/>
      <c r="W31" s="16"/>
      <c r="X31" s="23"/>
      <c r="Y31" s="33"/>
      <c r="Z31" s="28"/>
      <c r="AA31" s="33"/>
      <c r="AB31" s="23"/>
      <c r="AC31" s="27"/>
      <c r="AD31" s="23"/>
      <c r="AE31" s="27"/>
      <c r="AF31" s="23"/>
      <c r="AG31" s="18"/>
      <c r="AH31" s="19"/>
      <c r="AI31" s="16"/>
      <c r="AJ31" s="23"/>
      <c r="AK31" s="33"/>
      <c r="AL31" s="28"/>
      <c r="AM31" s="33"/>
      <c r="AN31" s="23"/>
      <c r="AO31" s="27"/>
      <c r="AP31" s="23"/>
      <c r="AQ31" s="27"/>
      <c r="AR31" s="23"/>
      <c r="AS31" s="18"/>
      <c r="AT31" s="19"/>
      <c r="AU31" s="16"/>
      <c r="AV31" s="23"/>
      <c r="AW31" s="33"/>
      <c r="AX31" s="28"/>
      <c r="AY31" s="33"/>
      <c r="AZ31" s="23"/>
      <c r="BA31" s="27"/>
      <c r="BB31" s="23"/>
      <c r="BC31" s="27"/>
      <c r="BD31" s="23"/>
      <c r="BE31" s="18"/>
      <c r="BF31" s="19"/>
      <c r="BG31" s="16"/>
      <c r="BH31" s="23"/>
      <c r="BI31" s="33"/>
      <c r="BJ31" s="28"/>
      <c r="BK31" s="33"/>
      <c r="BL31" s="23"/>
      <c r="BM31" s="27"/>
      <c r="BN31" s="23"/>
      <c r="BO31" s="27"/>
      <c r="BP31" s="23"/>
      <c r="BQ31" s="18"/>
      <c r="BR31" s="19"/>
      <c r="BS31" s="16"/>
      <c r="BT31" s="23"/>
      <c r="BU31" s="33"/>
      <c r="BV31" s="28"/>
      <c r="BW31" s="33"/>
      <c r="BX31" s="23"/>
      <c r="BY31" s="27"/>
      <c r="BZ31" s="23"/>
      <c r="CA31" s="27"/>
      <c r="CB31" s="23"/>
      <c r="CC31" s="18"/>
      <c r="CD31" s="19"/>
      <c r="CE31" s="16"/>
      <c r="CF31" s="23"/>
      <c r="CG31" s="33"/>
      <c r="CH31" s="28"/>
      <c r="CI31" s="33"/>
      <c r="CJ31" s="23"/>
      <c r="CK31" s="27"/>
      <c r="CL31" s="23"/>
      <c r="CM31" s="27"/>
      <c r="CN31" s="23"/>
      <c r="CO31" s="18"/>
      <c r="CP31" s="19"/>
      <c r="CQ31" s="16"/>
      <c r="CR31" s="23"/>
      <c r="CS31" s="33"/>
      <c r="CT31" s="28"/>
      <c r="CU31" s="33"/>
      <c r="CV31" s="23"/>
      <c r="CW31" s="27"/>
      <c r="CX31" s="23"/>
      <c r="CY31" s="27"/>
      <c r="CZ31" s="23"/>
      <c r="DA31" s="18"/>
      <c r="DB31" s="19"/>
      <c r="DC31" s="16"/>
      <c r="DD31" s="23"/>
      <c r="DE31" s="33"/>
      <c r="DF31" s="28"/>
      <c r="DG31" s="33"/>
      <c r="DH31" s="23"/>
      <c r="DI31" s="27"/>
      <c r="DJ31" s="23"/>
      <c r="DK31" s="27"/>
      <c r="DL31" s="23"/>
      <c r="DM31" s="18"/>
      <c r="DN31" s="19"/>
      <c r="DO31" s="16"/>
      <c r="DP31" s="23"/>
      <c r="DQ31" s="33"/>
      <c r="DR31" s="28"/>
      <c r="DS31" s="33"/>
      <c r="DT31" s="23"/>
      <c r="DU31" s="27"/>
      <c r="DV31" s="23"/>
      <c r="DW31" s="27"/>
      <c r="DX31" s="23"/>
      <c r="DY31" s="18"/>
      <c r="DZ31" s="19"/>
      <c r="EA31" s="16"/>
      <c r="EB31" s="27"/>
      <c r="EC31" s="33"/>
      <c r="ED31" s="48"/>
      <c r="EE31" s="33"/>
      <c r="EF31" s="27"/>
      <c r="EG31" s="27"/>
      <c r="EH31" s="27"/>
      <c r="EI31" s="27"/>
      <c r="EJ31" s="27"/>
      <c r="EL31" s="18"/>
      <c r="EM31" s="19"/>
      <c r="EN31" s="19"/>
      <c r="EO31" s="27"/>
      <c r="EP31" s="26"/>
      <c r="EQ31" s="48"/>
      <c r="ER31" s="33"/>
      <c r="ES31" s="27"/>
      <c r="ET31" s="27"/>
      <c r="EU31" s="27"/>
      <c r="EV31" s="27"/>
      <c r="EX31" s="18"/>
      <c r="EY31" s="19"/>
      <c r="EZ31" s="19"/>
      <c r="FA31" s="27"/>
      <c r="FB31" s="26"/>
      <c r="FC31" s="48"/>
      <c r="FD31" s="33"/>
      <c r="FE31" s="27"/>
      <c r="FF31" s="27"/>
      <c r="FG31" s="27"/>
      <c r="FH31" s="27"/>
      <c r="FJ31" s="18"/>
      <c r="FK31" s="19"/>
      <c r="FL31" s="19"/>
      <c r="FM31" s="27"/>
      <c r="FN31" s="26"/>
      <c r="FO31" s="48"/>
      <c r="FP31" s="33"/>
      <c r="FQ31" s="27"/>
      <c r="FR31" s="27"/>
      <c r="FS31" s="27"/>
      <c r="FT31" s="27"/>
    </row>
    <row r="32" spans="2:176" ht="18.95">
      <c r="B32" s="16"/>
      <c r="C32" s="20"/>
      <c r="D32" s="20" t="s">
        <v>48</v>
      </c>
      <c r="E32" s="16"/>
      <c r="F32" s="16"/>
      <c r="G32" s="16"/>
      <c r="H32" s="16"/>
      <c r="I32" s="18"/>
      <c r="J32" s="19">
        <f>T32+N32+L32</f>
        <v>796820</v>
      </c>
      <c r="K32" s="19"/>
      <c r="L32" s="23">
        <v>796820</v>
      </c>
      <c r="M32" s="26"/>
      <c r="N32" s="28">
        <f>SUM(P32+R32)</f>
        <v>0</v>
      </c>
      <c r="O32" s="33"/>
      <c r="P32" s="23"/>
      <c r="Q32" s="27"/>
      <c r="R32" s="23"/>
      <c r="S32" s="27"/>
      <c r="T32" s="23"/>
      <c r="U32" s="18"/>
      <c r="V32" s="19">
        <f>AF32+Z32+X32</f>
        <v>796956</v>
      </c>
      <c r="W32" s="19"/>
      <c r="X32" s="23">
        <v>796956</v>
      </c>
      <c r="Y32" s="26"/>
      <c r="Z32" s="28">
        <f>SUM(AB32+AD32)</f>
        <v>0</v>
      </c>
      <c r="AA32" s="33"/>
      <c r="AB32" s="23"/>
      <c r="AC32" s="27"/>
      <c r="AD32" s="23"/>
      <c r="AE32" s="27"/>
      <c r="AF32" s="23"/>
      <c r="AG32" s="18"/>
      <c r="AH32" s="19">
        <f>AR32+AL32+AJ32</f>
        <v>797093</v>
      </c>
      <c r="AI32" s="19"/>
      <c r="AJ32" s="23">
        <v>797093</v>
      </c>
      <c r="AK32" s="26"/>
      <c r="AL32" s="28">
        <f>SUM(AN32+AP32)</f>
        <v>0</v>
      </c>
      <c r="AM32" s="33"/>
      <c r="AN32" s="23"/>
      <c r="AO32" s="27"/>
      <c r="AP32" s="23"/>
      <c r="AQ32" s="27"/>
      <c r="AR32" s="23"/>
      <c r="AS32" s="18"/>
      <c r="AT32" s="19">
        <f>BD32+AX32+AV32</f>
        <v>797229</v>
      </c>
      <c r="AU32" s="19"/>
      <c r="AV32" s="23">
        <v>797229</v>
      </c>
      <c r="AW32" s="26"/>
      <c r="AX32" s="28">
        <f>SUM(AZ32+BB32)</f>
        <v>0</v>
      </c>
      <c r="AY32" s="33"/>
      <c r="AZ32" s="23"/>
      <c r="BA32" s="27"/>
      <c r="BB32" s="23"/>
      <c r="BC32" s="27"/>
      <c r="BD32" s="23"/>
      <c r="BE32" s="18"/>
      <c r="BF32" s="19">
        <f>BP32+BJ32+BH32</f>
        <v>799244</v>
      </c>
      <c r="BG32" s="19"/>
      <c r="BH32" s="23">
        <v>799244</v>
      </c>
      <c r="BI32" s="26"/>
      <c r="BJ32" s="28">
        <f>SUM(BL32+BN32)</f>
        <v>0</v>
      </c>
      <c r="BK32" s="33"/>
      <c r="BL32" s="23"/>
      <c r="BM32" s="27"/>
      <c r="BN32" s="23"/>
      <c r="BO32" s="27"/>
      <c r="BP32" s="23"/>
      <c r="BQ32" s="18"/>
      <c r="BR32" s="19">
        <f>CB32+BV32+BT32</f>
        <v>802862</v>
      </c>
      <c r="BS32" s="19"/>
      <c r="BT32" s="23">
        <v>802862</v>
      </c>
      <c r="BU32" s="26"/>
      <c r="BV32" s="28">
        <f>SUM(BX32+BZ32)</f>
        <v>0</v>
      </c>
      <c r="BW32" s="33"/>
      <c r="BX32" s="23"/>
      <c r="BY32" s="27"/>
      <c r="BZ32" s="23"/>
      <c r="CA32" s="27"/>
      <c r="CB32" s="23"/>
      <c r="CC32" s="18"/>
      <c r="CD32" s="19">
        <f>CN32+CH32+CF32</f>
        <v>800086</v>
      </c>
      <c r="CE32" s="19"/>
      <c r="CF32" s="23">
        <v>800086</v>
      </c>
      <c r="CG32" s="26"/>
      <c r="CH32" s="28">
        <f>SUM(CJ32+CL32)</f>
        <v>0</v>
      </c>
      <c r="CI32" s="33"/>
      <c r="CJ32" s="23"/>
      <c r="CK32" s="27"/>
      <c r="CL32" s="23"/>
      <c r="CM32" s="27"/>
      <c r="CN32" s="23"/>
      <c r="CO32" s="18"/>
      <c r="CP32" s="19">
        <f>CZ32+CT32+CR32</f>
        <v>1120731</v>
      </c>
      <c r="CQ32" s="19"/>
      <c r="CR32" s="23">
        <v>1120731</v>
      </c>
      <c r="CS32" s="26"/>
      <c r="CT32" s="28">
        <f>SUM(CV32+CX32)</f>
        <v>0</v>
      </c>
      <c r="CU32" s="33"/>
      <c r="CV32" s="23"/>
      <c r="CW32" s="27"/>
      <c r="CX32" s="23"/>
      <c r="CY32" s="27"/>
      <c r="CZ32" s="23"/>
      <c r="DA32" s="18"/>
      <c r="DB32" s="19">
        <f>DL32+DF32+DD32</f>
        <v>1125368</v>
      </c>
      <c r="DC32" s="19"/>
      <c r="DD32" s="23">
        <v>1125368</v>
      </c>
      <c r="DE32" s="26"/>
      <c r="DF32" s="28">
        <f>SUM(DH32+DJ32)</f>
        <v>0</v>
      </c>
      <c r="DG32" s="33"/>
      <c r="DH32" s="23"/>
      <c r="DI32" s="27"/>
      <c r="DJ32" s="23"/>
      <c r="DK32" s="27"/>
      <c r="DL32" s="23"/>
      <c r="DM32" s="18"/>
      <c r="DN32" s="19">
        <f>DX32+DR32+DP32</f>
        <v>1135930</v>
      </c>
      <c r="DO32" s="19"/>
      <c r="DP32" s="23">
        <v>1135930</v>
      </c>
      <c r="DQ32" s="26"/>
      <c r="DR32" s="28">
        <f>SUM(DT32+DV32)</f>
        <v>0</v>
      </c>
      <c r="DS32" s="33"/>
      <c r="DT32" s="23"/>
      <c r="DU32" s="27"/>
      <c r="DV32" s="23"/>
      <c r="DW32" s="27"/>
      <c r="DX32" s="23"/>
      <c r="DY32" s="18"/>
      <c r="DZ32" s="19">
        <f>EJ32+ED32+EB32</f>
        <v>1135930</v>
      </c>
      <c r="EA32" s="19"/>
      <c r="EB32" s="27">
        <v>1135930</v>
      </c>
      <c r="EC32" s="26"/>
      <c r="ED32" s="48">
        <f>SUM(EF32+EH32)</f>
        <v>0</v>
      </c>
      <c r="EE32" s="33"/>
      <c r="EF32" s="27"/>
      <c r="EG32" s="27"/>
      <c r="EH32" s="27"/>
      <c r="EI32" s="27"/>
      <c r="EJ32" s="27"/>
      <c r="EL32" s="18">
        <f t="shared" si="28"/>
        <v>1117811</v>
      </c>
      <c r="EM32" s="19"/>
      <c r="EN32" s="19">
        <v>1117811</v>
      </c>
      <c r="EO32" s="27"/>
      <c r="EP32" s="26"/>
      <c r="EQ32" s="48"/>
      <c r="ER32" s="27"/>
      <c r="ES32" s="27"/>
      <c r="ET32" s="27"/>
      <c r="EU32" s="27"/>
      <c r="EV32" s="27"/>
      <c r="EX32" s="18">
        <f t="shared" ref="EX32:EX36" si="31">SUM(EZ32+FB32+FH32)</f>
        <v>1216309</v>
      </c>
      <c r="EY32" s="19"/>
      <c r="EZ32" s="19">
        <v>1216309</v>
      </c>
      <c r="FA32" s="27"/>
      <c r="FB32" s="26"/>
      <c r="FC32" s="48"/>
      <c r="FD32" s="27"/>
      <c r="FE32" s="27"/>
      <c r="FF32" s="27"/>
      <c r="FG32" s="27"/>
      <c r="FH32" s="27"/>
      <c r="FJ32" s="18">
        <f t="shared" ref="FJ32:FJ36" si="32">SUM(FL32+FN32+FT32)</f>
        <v>1243512</v>
      </c>
      <c r="FK32" s="19"/>
      <c r="FL32" s="19">
        <v>1243512</v>
      </c>
      <c r="FM32" s="27"/>
      <c r="FN32" s="26"/>
      <c r="FO32" s="48"/>
      <c r="FP32" s="27"/>
      <c r="FQ32" s="27"/>
      <c r="FR32" s="27"/>
      <c r="FS32" s="27"/>
      <c r="FT32" s="27"/>
    </row>
    <row r="33" spans="2:176" ht="18.95">
      <c r="B33" s="16"/>
      <c r="C33" s="20"/>
      <c r="D33" s="20" t="s">
        <v>49</v>
      </c>
      <c r="E33" s="16"/>
      <c r="F33" s="16"/>
      <c r="G33" s="16"/>
      <c r="H33" s="16"/>
      <c r="I33" s="18"/>
      <c r="J33" s="19">
        <f>T33+N33+L33</f>
        <v>17412498</v>
      </c>
      <c r="K33" s="19"/>
      <c r="L33" s="23">
        <v>17412498</v>
      </c>
      <c r="M33" s="26"/>
      <c r="N33" s="28">
        <f>SUM(P33+R33)</f>
        <v>0</v>
      </c>
      <c r="O33" s="27"/>
      <c r="P33" s="23"/>
      <c r="Q33" s="27"/>
      <c r="R33" s="23"/>
      <c r="S33" s="27"/>
      <c r="T33" s="23"/>
      <c r="U33" s="18"/>
      <c r="V33" s="19">
        <f>AF33+Z33+X33</f>
        <v>17603560</v>
      </c>
      <c r="W33" s="19"/>
      <c r="X33" s="23">
        <v>17603560</v>
      </c>
      <c r="Y33" s="26"/>
      <c r="Z33" s="28">
        <f>SUM(AB33+AD33)</f>
        <v>0</v>
      </c>
      <c r="AA33" s="27"/>
      <c r="AB33" s="23"/>
      <c r="AC33" s="27"/>
      <c r="AD33" s="23"/>
      <c r="AE33" s="27"/>
      <c r="AF33" s="23"/>
      <c r="AG33" s="18"/>
      <c r="AH33" s="19">
        <f>AR33+AL33+AJ33</f>
        <v>17612095</v>
      </c>
      <c r="AI33" s="19"/>
      <c r="AJ33" s="23">
        <v>17612095</v>
      </c>
      <c r="AK33" s="26"/>
      <c r="AL33" s="28">
        <f>SUM(AN33+AP33)</f>
        <v>0</v>
      </c>
      <c r="AM33" s="27"/>
      <c r="AN33" s="23"/>
      <c r="AO33" s="27"/>
      <c r="AP33" s="23"/>
      <c r="AQ33" s="27"/>
      <c r="AR33" s="23"/>
      <c r="AS33" s="18"/>
      <c r="AT33" s="19">
        <f>BD33+AX33+AV33</f>
        <v>17652921</v>
      </c>
      <c r="AU33" s="19"/>
      <c r="AV33" s="23">
        <v>17652921</v>
      </c>
      <c r="AW33" s="26"/>
      <c r="AX33" s="28">
        <f>SUM(AZ33+BB33)</f>
        <v>0</v>
      </c>
      <c r="AY33" s="27"/>
      <c r="AZ33" s="23"/>
      <c r="BA33" s="27"/>
      <c r="BB33" s="23"/>
      <c r="BC33" s="27"/>
      <c r="BD33" s="23"/>
      <c r="BE33" s="18"/>
      <c r="BF33" s="19">
        <f>BP33+BJ33+BH33</f>
        <v>10027637</v>
      </c>
      <c r="BG33" s="19"/>
      <c r="BH33" s="23">
        <v>10027637</v>
      </c>
      <c r="BI33" s="26"/>
      <c r="BJ33" s="28">
        <f>SUM(BL33+BN33)</f>
        <v>0</v>
      </c>
      <c r="BK33" s="27"/>
      <c r="BL33" s="23"/>
      <c r="BM33" s="27"/>
      <c r="BN33" s="23"/>
      <c r="BO33" s="27"/>
      <c r="BP33" s="23"/>
      <c r="BQ33" s="18"/>
      <c r="BR33" s="19">
        <f>CB33+BV33+BT33</f>
        <v>10065965</v>
      </c>
      <c r="BS33" s="19"/>
      <c r="BT33" s="23">
        <v>10065965</v>
      </c>
      <c r="BU33" s="26"/>
      <c r="BV33" s="28">
        <f>SUM(BX33+BZ33)</f>
        <v>0</v>
      </c>
      <c r="BW33" s="27"/>
      <c r="BX33" s="23"/>
      <c r="BY33" s="27"/>
      <c r="BZ33" s="23"/>
      <c r="CA33" s="27"/>
      <c r="CB33" s="23"/>
      <c r="CC33" s="18"/>
      <c r="CD33" s="19">
        <f>CN33+CH33+CF33</f>
        <v>10018709</v>
      </c>
      <c r="CE33" s="19"/>
      <c r="CF33" s="23">
        <v>10018709</v>
      </c>
      <c r="CG33" s="26"/>
      <c r="CH33" s="28">
        <f>SUM(CJ33+CL33)</f>
        <v>0</v>
      </c>
      <c r="CI33" s="27"/>
      <c r="CJ33" s="23"/>
      <c r="CK33" s="27"/>
      <c r="CL33" s="23"/>
      <c r="CM33" s="27"/>
      <c r="CN33" s="23"/>
      <c r="CO33" s="18"/>
      <c r="CP33" s="19">
        <f>CZ33+CT33+CR33</f>
        <v>10220932</v>
      </c>
      <c r="CQ33" s="19"/>
      <c r="CR33" s="23">
        <v>10220932</v>
      </c>
      <c r="CS33" s="26"/>
      <c r="CT33" s="28">
        <f>SUM(CV33+CX33)</f>
        <v>0</v>
      </c>
      <c r="CU33" s="27"/>
      <c r="CV33" s="23"/>
      <c r="CW33" s="27"/>
      <c r="CX33" s="23"/>
      <c r="CY33" s="27"/>
      <c r="CZ33" s="23"/>
      <c r="DA33" s="18"/>
      <c r="DB33" s="19">
        <f>DL33+DF33+DD33</f>
        <v>7950849</v>
      </c>
      <c r="DC33" s="19"/>
      <c r="DD33" s="23">
        <v>7950849</v>
      </c>
      <c r="DE33" s="26"/>
      <c r="DF33" s="28">
        <f>SUM(DH33+DJ33)</f>
        <v>0</v>
      </c>
      <c r="DG33" s="27"/>
      <c r="DH33" s="23"/>
      <c r="DI33" s="27"/>
      <c r="DJ33" s="23"/>
      <c r="DK33" s="27"/>
      <c r="DL33" s="23"/>
      <c r="DM33" s="18"/>
      <c r="DN33" s="19">
        <f>DX33+DR33+DP33</f>
        <v>8149114</v>
      </c>
      <c r="DO33" s="19"/>
      <c r="DP33" s="23">
        <v>8149114</v>
      </c>
      <c r="DQ33" s="26"/>
      <c r="DR33" s="28">
        <f>SUM(DT33+DV33)</f>
        <v>0</v>
      </c>
      <c r="DS33" s="27"/>
      <c r="DT33" s="23"/>
      <c r="DU33" s="27"/>
      <c r="DV33" s="23"/>
      <c r="DW33" s="27"/>
      <c r="DX33" s="23"/>
      <c r="DY33" s="18"/>
      <c r="DZ33" s="19">
        <f>EJ33+ED33+EB33</f>
        <v>8149114</v>
      </c>
      <c r="EA33" s="19"/>
      <c r="EB33" s="27">
        <v>8149114</v>
      </c>
      <c r="EC33" s="26"/>
      <c r="ED33" s="48">
        <f>SUM(EF33+EH33)</f>
        <v>0</v>
      </c>
      <c r="EE33" s="27"/>
      <c r="EF33" s="27"/>
      <c r="EG33" s="27"/>
      <c r="EH33" s="27"/>
      <c r="EI33" s="27"/>
      <c r="EJ33" s="27"/>
      <c r="EL33" s="18">
        <f t="shared" si="28"/>
        <v>5789021</v>
      </c>
      <c r="EM33" s="19"/>
      <c r="EN33" s="19">
        <v>5789021</v>
      </c>
      <c r="EO33" s="27"/>
      <c r="EP33" s="26"/>
      <c r="EQ33" s="48"/>
      <c r="ER33" s="27"/>
      <c r="ES33" s="27"/>
      <c r="ET33" s="27"/>
      <c r="EU33" s="27"/>
      <c r="EV33" s="27"/>
      <c r="EX33" s="18">
        <f t="shared" si="31"/>
        <v>5789281</v>
      </c>
      <c r="EY33" s="19"/>
      <c r="EZ33" s="19">
        <v>5789281</v>
      </c>
      <c r="FA33" s="27"/>
      <c r="FB33" s="26"/>
      <c r="FC33" s="48"/>
      <c r="FD33" s="27"/>
      <c r="FE33" s="27"/>
      <c r="FF33" s="27"/>
      <c r="FG33" s="27"/>
      <c r="FH33" s="27"/>
      <c r="FJ33" s="18">
        <f t="shared" si="32"/>
        <v>5948842</v>
      </c>
      <c r="FK33" s="19"/>
      <c r="FL33" s="19">
        <v>5948842</v>
      </c>
      <c r="FM33" s="27"/>
      <c r="FN33" s="26"/>
      <c r="FO33" s="48"/>
      <c r="FP33" s="27"/>
      <c r="FQ33" s="27"/>
      <c r="FR33" s="27"/>
      <c r="FS33" s="27"/>
      <c r="FT33" s="27"/>
    </row>
    <row r="34" spans="2:176" ht="19.5" customHeight="1">
      <c r="B34" s="16"/>
      <c r="C34" s="20"/>
      <c r="D34" s="20" t="s">
        <v>50</v>
      </c>
      <c r="E34" s="16"/>
      <c r="F34" s="16"/>
      <c r="G34" s="16"/>
      <c r="H34" s="16"/>
      <c r="I34" s="18"/>
      <c r="J34" s="19">
        <f>T34+N34+L34</f>
        <v>462992107</v>
      </c>
      <c r="K34" s="19"/>
      <c r="L34" s="23">
        <v>265307614</v>
      </c>
      <c r="M34" s="26"/>
      <c r="N34" s="28">
        <f>SUM(P34+R34)</f>
        <v>0</v>
      </c>
      <c r="O34" s="27"/>
      <c r="P34" s="23"/>
      <c r="Q34" s="27"/>
      <c r="R34" s="23"/>
      <c r="S34" s="27"/>
      <c r="T34" s="23">
        <v>197684493</v>
      </c>
      <c r="U34" s="18"/>
      <c r="V34" s="19">
        <f>AF34+Z34+X34</f>
        <v>457280802</v>
      </c>
      <c r="W34" s="19"/>
      <c r="X34" s="23">
        <v>259596309</v>
      </c>
      <c r="Y34" s="26"/>
      <c r="Z34" s="28">
        <f>SUM(AB34+AD34)</f>
        <v>0</v>
      </c>
      <c r="AA34" s="27"/>
      <c r="AB34" s="23"/>
      <c r="AC34" s="27"/>
      <c r="AD34" s="23"/>
      <c r="AE34" s="27"/>
      <c r="AF34" s="23">
        <v>197684493</v>
      </c>
      <c r="AG34" s="18"/>
      <c r="AH34" s="19">
        <f>AR34+AL34+AJ34</f>
        <v>461213413</v>
      </c>
      <c r="AI34" s="19"/>
      <c r="AJ34" s="23">
        <v>263528920</v>
      </c>
      <c r="AK34" s="26"/>
      <c r="AL34" s="28">
        <f>SUM(AN34+AP34)</f>
        <v>0</v>
      </c>
      <c r="AM34" s="27"/>
      <c r="AN34" s="23"/>
      <c r="AO34" s="27"/>
      <c r="AP34" s="23"/>
      <c r="AQ34" s="27"/>
      <c r="AR34" s="23">
        <v>197684493</v>
      </c>
      <c r="AS34" s="18"/>
      <c r="AT34" s="19">
        <f>BD34+AX34+AV34</f>
        <v>460498469</v>
      </c>
      <c r="AU34" s="19"/>
      <c r="AV34" s="23">
        <v>262813974</v>
      </c>
      <c r="AW34" s="26"/>
      <c r="AX34" s="28">
        <f>SUM(AZ34+BB34)</f>
        <v>0</v>
      </c>
      <c r="AY34" s="27"/>
      <c r="AZ34" s="23"/>
      <c r="BA34" s="27"/>
      <c r="BB34" s="23"/>
      <c r="BC34" s="27"/>
      <c r="BD34" s="23">
        <v>197684495</v>
      </c>
      <c r="BE34" s="18"/>
      <c r="BF34" s="19">
        <f>BP34+BJ34+BH34</f>
        <v>448585377</v>
      </c>
      <c r="BG34" s="19"/>
      <c r="BH34" s="23">
        <v>250900884</v>
      </c>
      <c r="BI34" s="26"/>
      <c r="BJ34" s="28">
        <f>SUM(BL34+BN34)</f>
        <v>0</v>
      </c>
      <c r="BK34" s="27"/>
      <c r="BL34" s="23"/>
      <c r="BM34" s="27"/>
      <c r="BN34" s="23"/>
      <c r="BO34" s="27"/>
      <c r="BP34" s="23">
        <v>197684493</v>
      </c>
      <c r="BQ34" s="18"/>
      <c r="BR34" s="19">
        <f>CB34+BV34+BT34</f>
        <v>424530743</v>
      </c>
      <c r="BS34" s="19"/>
      <c r="BT34" s="23">
        <v>226846249</v>
      </c>
      <c r="BU34" s="26"/>
      <c r="BV34" s="28">
        <f>SUM(BX34+BZ34)</f>
        <v>0</v>
      </c>
      <c r="BW34" s="27"/>
      <c r="BX34" s="23"/>
      <c r="BY34" s="27"/>
      <c r="BZ34" s="23"/>
      <c r="CA34" s="27"/>
      <c r="CB34" s="23">
        <v>197684494</v>
      </c>
      <c r="CC34" s="18"/>
      <c r="CD34" s="19">
        <f>CN34+CH34+CF34</f>
        <v>425266913</v>
      </c>
      <c r="CE34" s="19"/>
      <c r="CF34" s="23">
        <v>227582420</v>
      </c>
      <c r="CG34" s="26"/>
      <c r="CH34" s="28">
        <f>SUM(CJ34+CL34)</f>
        <v>0</v>
      </c>
      <c r="CI34" s="27"/>
      <c r="CJ34" s="23"/>
      <c r="CK34" s="27"/>
      <c r="CL34" s="23"/>
      <c r="CM34" s="27"/>
      <c r="CN34" s="23">
        <v>197684493</v>
      </c>
      <c r="CO34" s="18"/>
      <c r="CP34" s="19">
        <f>CZ34+CT34+CR34</f>
        <v>424528790</v>
      </c>
      <c r="CQ34" s="19"/>
      <c r="CR34" s="23">
        <v>226844297</v>
      </c>
      <c r="CS34" s="26"/>
      <c r="CT34" s="28">
        <f>SUM(CV34+CX34)</f>
        <v>0</v>
      </c>
      <c r="CU34" s="27"/>
      <c r="CV34" s="23"/>
      <c r="CW34" s="27"/>
      <c r="CX34" s="23"/>
      <c r="CY34" s="27"/>
      <c r="CZ34" s="23">
        <v>197684493</v>
      </c>
      <c r="DA34" s="18"/>
      <c r="DB34" s="19">
        <f>DL34+DF34+DD34</f>
        <v>422555030</v>
      </c>
      <c r="DC34" s="19"/>
      <c r="DD34" s="23">
        <v>224870537</v>
      </c>
      <c r="DE34" s="26"/>
      <c r="DF34" s="28">
        <f>SUM(DH34+DJ34)</f>
        <v>0</v>
      </c>
      <c r="DG34" s="27"/>
      <c r="DH34" s="23"/>
      <c r="DI34" s="27"/>
      <c r="DJ34" s="23"/>
      <c r="DK34" s="27"/>
      <c r="DL34" s="23">
        <v>197684493</v>
      </c>
      <c r="DM34" s="18"/>
      <c r="DN34" s="19">
        <f>DX34+DR34+DP34</f>
        <v>390368772</v>
      </c>
      <c r="DO34" s="19"/>
      <c r="DP34" s="23">
        <v>192684279</v>
      </c>
      <c r="DQ34" s="26"/>
      <c r="DR34" s="28">
        <f>SUM(DT34+DV34)</f>
        <v>0</v>
      </c>
      <c r="DS34" s="27"/>
      <c r="DT34" s="23"/>
      <c r="DU34" s="27"/>
      <c r="DV34" s="23"/>
      <c r="DW34" s="27"/>
      <c r="DX34" s="23">
        <v>197684493</v>
      </c>
      <c r="DY34" s="18"/>
      <c r="DZ34" s="19">
        <f>EJ34+ED34+EB34</f>
        <v>390368772</v>
      </c>
      <c r="EA34" s="19"/>
      <c r="EB34" s="27">
        <v>192684278</v>
      </c>
      <c r="EC34" s="26"/>
      <c r="ED34" s="48">
        <f>SUM(EF34+EH34)</f>
        <v>0</v>
      </c>
      <c r="EE34" s="27"/>
      <c r="EF34" s="27"/>
      <c r="EG34" s="27"/>
      <c r="EH34" s="27"/>
      <c r="EI34" s="27"/>
      <c r="EJ34" s="27">
        <v>197684494</v>
      </c>
      <c r="EL34" s="18">
        <f t="shared" si="28"/>
        <v>390368772</v>
      </c>
      <c r="EM34" s="19"/>
      <c r="EN34" s="19">
        <v>192684279</v>
      </c>
      <c r="EO34" s="27"/>
      <c r="EP34" s="26"/>
      <c r="EQ34" s="27"/>
      <c r="ER34" s="27"/>
      <c r="ES34" s="27"/>
      <c r="ET34" s="27"/>
      <c r="EU34" s="27"/>
      <c r="EV34" s="27">
        <v>197684493</v>
      </c>
      <c r="EX34" s="18">
        <f t="shared" si="31"/>
        <v>390368772</v>
      </c>
      <c r="EY34" s="19"/>
      <c r="EZ34" s="19">
        <v>192684279</v>
      </c>
      <c r="FA34" s="27"/>
      <c r="FB34" s="26"/>
      <c r="FC34" s="27"/>
      <c r="FD34" s="27"/>
      <c r="FE34" s="27"/>
      <c r="FF34" s="27"/>
      <c r="FG34" s="27"/>
      <c r="FH34" s="27">
        <v>197684493</v>
      </c>
      <c r="FJ34" s="18">
        <f t="shared" si="32"/>
        <v>390368772</v>
      </c>
      <c r="FK34" s="19"/>
      <c r="FL34" s="19">
        <v>192684278</v>
      </c>
      <c r="FM34" s="27"/>
      <c r="FN34" s="26"/>
      <c r="FO34" s="27"/>
      <c r="FP34" s="27"/>
      <c r="FQ34" s="27"/>
      <c r="FR34" s="27"/>
      <c r="FS34" s="27"/>
      <c r="FT34" s="27">
        <v>197684494</v>
      </c>
    </row>
    <row r="35" spans="2:176" ht="19.5" customHeight="1">
      <c r="B35" s="16"/>
      <c r="C35" s="20"/>
      <c r="D35" s="20" t="s">
        <v>51</v>
      </c>
      <c r="E35" s="16"/>
      <c r="F35" s="16"/>
      <c r="G35" s="16"/>
      <c r="H35" s="16"/>
      <c r="I35" s="18"/>
      <c r="J35" s="19">
        <f>T35+N35+L35</f>
        <v>57442804</v>
      </c>
      <c r="K35" s="19"/>
      <c r="L35" s="23">
        <v>3766737</v>
      </c>
      <c r="M35" s="26"/>
      <c r="N35" s="23">
        <f>SUM(P35+R35)</f>
        <v>53676067</v>
      </c>
      <c r="O35" s="27"/>
      <c r="P35" s="23">
        <v>36041551</v>
      </c>
      <c r="Q35" s="27"/>
      <c r="R35" s="23">
        <v>17634516</v>
      </c>
      <c r="S35" s="27"/>
      <c r="T35" s="23"/>
      <c r="U35" s="18"/>
      <c r="V35" s="19">
        <f>AF35+Z35+X35</f>
        <v>65167723</v>
      </c>
      <c r="W35" s="19"/>
      <c r="X35" s="23">
        <v>9025432</v>
      </c>
      <c r="Y35" s="26"/>
      <c r="Z35" s="23">
        <f>SUM(AB35+AD35)</f>
        <v>56142291</v>
      </c>
      <c r="AA35" s="27"/>
      <c r="AB35" s="23">
        <v>37815193</v>
      </c>
      <c r="AC35" s="27"/>
      <c r="AD35" s="23">
        <v>18327098</v>
      </c>
      <c r="AE35" s="27"/>
      <c r="AF35" s="23"/>
      <c r="AG35" s="18"/>
      <c r="AH35" s="19">
        <f>AR35+AL35+AJ35</f>
        <v>83419746</v>
      </c>
      <c r="AI35" s="19"/>
      <c r="AJ35" s="23">
        <v>16665669</v>
      </c>
      <c r="AK35" s="26"/>
      <c r="AL35" s="23">
        <f>SUM(AN35+AP35)</f>
        <v>66754077</v>
      </c>
      <c r="AM35" s="27"/>
      <c r="AN35" s="23">
        <v>44726086</v>
      </c>
      <c r="AO35" s="27"/>
      <c r="AP35" s="23">
        <v>22027991</v>
      </c>
      <c r="AQ35" s="27"/>
      <c r="AR35" s="23"/>
      <c r="AS35" s="18"/>
      <c r="AT35" s="19">
        <f>BD35+AX35+AV35</f>
        <v>84662958</v>
      </c>
      <c r="AU35" s="19"/>
      <c r="AV35" s="23">
        <f>24517437+1</f>
        <v>24517438</v>
      </c>
      <c r="AW35" s="26"/>
      <c r="AX35" s="23">
        <f>SUM(AZ35+BB35)</f>
        <v>60145520</v>
      </c>
      <c r="AY35" s="27"/>
      <c r="AZ35" s="23">
        <f>40282980-2</f>
        <v>40282978</v>
      </c>
      <c r="BA35" s="27"/>
      <c r="BB35" s="23">
        <v>19862542</v>
      </c>
      <c r="BC35" s="27"/>
      <c r="BD35" s="23"/>
      <c r="BE35" s="18"/>
      <c r="BF35" s="19">
        <f>BP35+BJ35+BH35</f>
        <v>110825363</v>
      </c>
      <c r="BG35" s="19"/>
      <c r="BH35" s="23">
        <v>39401524</v>
      </c>
      <c r="BI35" s="26"/>
      <c r="BJ35" s="23">
        <f>SUM(BL35+BN35)</f>
        <v>71423839</v>
      </c>
      <c r="BK35" s="27"/>
      <c r="BL35" s="23">
        <v>46633421</v>
      </c>
      <c r="BM35" s="27"/>
      <c r="BN35" s="23">
        <v>24790418</v>
      </c>
      <c r="BO35" s="27"/>
      <c r="BP35" s="23"/>
      <c r="BQ35" s="18"/>
      <c r="BR35" s="19">
        <f>CB35+BV35+BT35</f>
        <v>119005647</v>
      </c>
      <c r="BS35" s="19"/>
      <c r="BT35" s="23">
        <v>51451701</v>
      </c>
      <c r="BU35" s="26"/>
      <c r="BV35" s="23">
        <f>SUM(BX35+BZ35)</f>
        <v>51233797</v>
      </c>
      <c r="BW35" s="27"/>
      <c r="BX35" s="23">
        <v>35384751</v>
      </c>
      <c r="BY35" s="27"/>
      <c r="BZ35" s="23">
        <v>15849046</v>
      </c>
      <c r="CA35" s="27"/>
      <c r="CB35" s="23">
        <v>16320149</v>
      </c>
      <c r="CC35" s="18"/>
      <c r="CD35" s="19">
        <f>CN35+CH35+CF35</f>
        <v>99039207</v>
      </c>
      <c r="CE35" s="19"/>
      <c r="CF35" s="23">
        <v>49865976</v>
      </c>
      <c r="CG35" s="26"/>
      <c r="CH35" s="23">
        <f>SUM(CJ35+CL35)</f>
        <v>32853080</v>
      </c>
      <c r="CI35" s="27"/>
      <c r="CJ35" s="23">
        <v>21184855</v>
      </c>
      <c r="CK35" s="27"/>
      <c r="CL35" s="23">
        <v>11668225</v>
      </c>
      <c r="CM35" s="27"/>
      <c r="CN35" s="23">
        <v>16320151</v>
      </c>
      <c r="CO35" s="18"/>
      <c r="CP35" s="19">
        <f>CZ35+CT35+CR35</f>
        <v>269610292</v>
      </c>
      <c r="CQ35" s="19"/>
      <c r="CR35" s="23">
        <v>221049572</v>
      </c>
      <c r="CS35" s="26"/>
      <c r="CT35" s="23">
        <f>SUM(CV35+CX35)</f>
        <v>32240570</v>
      </c>
      <c r="CU35" s="27"/>
      <c r="CV35" s="23">
        <v>24160098</v>
      </c>
      <c r="CW35" s="27"/>
      <c r="CX35" s="23">
        <v>8080472</v>
      </c>
      <c r="CY35" s="27"/>
      <c r="CZ35" s="23">
        <v>16320150</v>
      </c>
      <c r="DA35" s="18"/>
      <c r="DB35" s="19">
        <f>DL35+DF35+DD35</f>
        <v>130962369</v>
      </c>
      <c r="DC35" s="19"/>
      <c r="DD35" s="23">
        <v>95526411</v>
      </c>
      <c r="DE35" s="26"/>
      <c r="DF35" s="23">
        <f>SUM(DH35+DJ35)</f>
        <v>19115808</v>
      </c>
      <c r="DG35" s="27"/>
      <c r="DH35" s="23">
        <v>15820705</v>
      </c>
      <c r="DI35" s="27"/>
      <c r="DJ35" s="23">
        <v>3295103</v>
      </c>
      <c r="DK35" s="27"/>
      <c r="DL35" s="23">
        <v>16320150</v>
      </c>
      <c r="DM35" s="18"/>
      <c r="DN35" s="19">
        <f>DX35+DR35+DP35</f>
        <v>231140207</v>
      </c>
      <c r="DO35" s="19"/>
      <c r="DP35" s="23">
        <v>191046033</v>
      </c>
      <c r="DQ35" s="26"/>
      <c r="DR35" s="23">
        <f>SUM(DT35+DV35)</f>
        <v>23774024</v>
      </c>
      <c r="DS35" s="27"/>
      <c r="DT35" s="23">
        <v>18777811</v>
      </c>
      <c r="DU35" s="27"/>
      <c r="DV35" s="23">
        <v>4996213</v>
      </c>
      <c r="DW35" s="27"/>
      <c r="DX35" s="23">
        <v>16320150</v>
      </c>
      <c r="DY35" s="18"/>
      <c r="DZ35" s="19">
        <f>EJ35+ED35+EB35</f>
        <v>91723766</v>
      </c>
      <c r="EA35" s="19"/>
      <c r="EB35" s="27">
        <v>58494294</v>
      </c>
      <c r="EC35" s="26"/>
      <c r="ED35" s="27">
        <f>SUM(EF35+EH35)</f>
        <v>16909322</v>
      </c>
      <c r="EE35" s="27"/>
      <c r="EF35" s="27">
        <v>15357398</v>
      </c>
      <c r="EG35" s="27"/>
      <c r="EH35" s="27">
        <v>1551924</v>
      </c>
      <c r="EI35" s="27"/>
      <c r="EJ35" s="27">
        <v>16320150</v>
      </c>
      <c r="EL35" s="18">
        <f t="shared" si="28"/>
        <v>16320199</v>
      </c>
      <c r="EM35" s="19"/>
      <c r="EN35" s="19">
        <v>49</v>
      </c>
      <c r="EO35" s="27"/>
      <c r="EP35" s="26"/>
      <c r="EQ35" s="27"/>
      <c r="ER35" s="27"/>
      <c r="ES35" s="27"/>
      <c r="ET35" s="27"/>
      <c r="EU35" s="27"/>
      <c r="EV35" s="27">
        <v>16320150</v>
      </c>
      <c r="EX35" s="18">
        <f t="shared" si="31"/>
        <v>48816050</v>
      </c>
      <c r="EY35" s="19"/>
      <c r="EZ35" s="19">
        <v>15680953</v>
      </c>
      <c r="FA35" s="27"/>
      <c r="FB35" s="26">
        <f t="shared" ref="FB35" si="33">SUM(FD35:FF35)</f>
        <v>16814947</v>
      </c>
      <c r="FC35" s="27"/>
      <c r="FD35" s="27">
        <v>12499186</v>
      </c>
      <c r="FE35" s="27"/>
      <c r="FF35" s="27">
        <v>4315761</v>
      </c>
      <c r="FG35" s="27"/>
      <c r="FH35" s="27">
        <v>16320150</v>
      </c>
      <c r="FJ35" s="18">
        <f t="shared" si="32"/>
        <v>22377718</v>
      </c>
      <c r="FK35" s="19"/>
      <c r="FL35" s="19">
        <v>13947702</v>
      </c>
      <c r="FM35" s="27"/>
      <c r="FN35" s="26">
        <f t="shared" ref="FN35" si="34">SUM(FP35:FR35)</f>
        <v>8430016</v>
      </c>
      <c r="FO35" s="27"/>
      <c r="FP35" s="27">
        <v>6393746</v>
      </c>
      <c r="FQ35" s="27"/>
      <c r="FR35" s="27">
        <v>2036270</v>
      </c>
      <c r="FS35" s="27"/>
      <c r="FT35" s="27"/>
    </row>
    <row r="36" spans="2:176" ht="21" customHeight="1">
      <c r="B36" s="16"/>
      <c r="C36" s="34"/>
      <c r="D36" s="16" t="s">
        <v>52</v>
      </c>
      <c r="E36" s="16"/>
      <c r="F36" s="16"/>
      <c r="G36" s="16"/>
      <c r="H36" s="16"/>
      <c r="I36" s="18"/>
      <c r="J36" s="19"/>
      <c r="K36" s="19"/>
      <c r="L36" s="27"/>
      <c r="M36" s="26"/>
      <c r="N36" s="27"/>
      <c r="O36" s="27"/>
      <c r="P36" s="27"/>
      <c r="Q36" s="27"/>
      <c r="R36" s="27"/>
      <c r="S36" s="27"/>
      <c r="T36" s="27"/>
      <c r="U36" s="18"/>
      <c r="V36" s="19"/>
      <c r="W36" s="19"/>
      <c r="X36" s="27"/>
      <c r="Y36" s="26"/>
      <c r="Z36" s="27"/>
      <c r="AA36" s="27"/>
      <c r="AB36" s="27"/>
      <c r="AC36" s="27"/>
      <c r="AD36" s="27"/>
      <c r="AE36" s="27"/>
      <c r="AF36" s="27"/>
      <c r="AG36" s="18"/>
      <c r="AH36" s="19"/>
      <c r="AI36" s="19"/>
      <c r="AJ36" s="27"/>
      <c r="AK36" s="26"/>
      <c r="AL36" s="27"/>
      <c r="AM36" s="27"/>
      <c r="AN36" s="27"/>
      <c r="AO36" s="27"/>
      <c r="AP36" s="27"/>
      <c r="AQ36" s="27"/>
      <c r="AR36" s="27"/>
      <c r="AS36" s="18"/>
      <c r="AT36" s="19"/>
      <c r="AU36" s="19"/>
      <c r="AV36" s="27"/>
      <c r="AW36" s="26"/>
      <c r="AX36" s="27"/>
      <c r="AY36" s="27"/>
      <c r="AZ36" s="27"/>
      <c r="BA36" s="27"/>
      <c r="BB36" s="27"/>
      <c r="BC36" s="27"/>
      <c r="BD36" s="27"/>
      <c r="BE36" s="18"/>
      <c r="BF36" s="19"/>
      <c r="BG36" s="19"/>
      <c r="BH36" s="27"/>
      <c r="BI36" s="26"/>
      <c r="BJ36" s="27"/>
      <c r="BK36" s="27"/>
      <c r="BL36" s="27"/>
      <c r="BM36" s="27"/>
      <c r="BN36" s="27"/>
      <c r="BO36" s="27"/>
      <c r="BP36" s="27"/>
      <c r="BQ36" s="18"/>
      <c r="BR36" s="19"/>
      <c r="BS36" s="19"/>
      <c r="BT36" s="27"/>
      <c r="BU36" s="26"/>
      <c r="BV36" s="27"/>
      <c r="BW36" s="27"/>
      <c r="BX36" s="27"/>
      <c r="BY36" s="27"/>
      <c r="BZ36" s="27"/>
      <c r="CA36" s="27"/>
      <c r="CB36" s="27"/>
      <c r="CC36" s="18"/>
      <c r="CD36" s="19"/>
      <c r="CE36" s="19"/>
      <c r="CF36" s="27"/>
      <c r="CG36" s="26"/>
      <c r="CH36" s="27"/>
      <c r="CI36" s="27"/>
      <c r="CJ36" s="27"/>
      <c r="CK36" s="27"/>
      <c r="CL36" s="27"/>
      <c r="CM36" s="27"/>
      <c r="CN36" s="27"/>
      <c r="CO36" s="18"/>
      <c r="CP36" s="19"/>
      <c r="CQ36" s="19"/>
      <c r="CR36" s="27"/>
      <c r="CS36" s="26"/>
      <c r="CT36" s="27"/>
      <c r="CU36" s="27"/>
      <c r="CV36" s="27"/>
      <c r="CW36" s="27"/>
      <c r="CX36" s="27"/>
      <c r="CY36" s="27"/>
      <c r="CZ36" s="27"/>
      <c r="DA36" s="18"/>
      <c r="DB36" s="19"/>
      <c r="DC36" s="19"/>
      <c r="DD36" s="27"/>
      <c r="DE36" s="26"/>
      <c r="DF36" s="27"/>
      <c r="DG36" s="27"/>
      <c r="DH36" s="27"/>
      <c r="DI36" s="27"/>
      <c r="DJ36" s="27"/>
      <c r="DK36" s="27"/>
      <c r="DL36" s="27"/>
      <c r="DM36" s="18"/>
      <c r="DN36" s="19"/>
      <c r="DO36" s="19"/>
      <c r="DP36" s="27"/>
      <c r="DQ36" s="26"/>
      <c r="DR36" s="27"/>
      <c r="DS36" s="27"/>
      <c r="DT36" s="27"/>
      <c r="DU36" s="27"/>
      <c r="DV36" s="27"/>
      <c r="DW36" s="27"/>
      <c r="DX36" s="27"/>
      <c r="DY36" s="18"/>
      <c r="DZ36" s="19"/>
      <c r="EA36" s="19"/>
      <c r="EB36" s="27"/>
      <c r="EC36" s="26"/>
      <c r="ED36" s="27"/>
      <c r="EE36" s="27"/>
      <c r="EF36" s="27"/>
      <c r="EG36" s="27"/>
      <c r="EH36" s="27"/>
      <c r="EI36" s="27"/>
      <c r="EJ36" s="27"/>
      <c r="EL36" s="87">
        <f t="shared" si="28"/>
        <v>18857593</v>
      </c>
      <c r="EM36" s="83"/>
      <c r="EN36" s="88">
        <v>18857593</v>
      </c>
      <c r="EO36" s="84"/>
      <c r="EP36" s="90"/>
      <c r="EQ36" s="85"/>
      <c r="ER36" s="91"/>
      <c r="ES36" s="84"/>
      <c r="ET36" s="91"/>
      <c r="EU36" s="84"/>
      <c r="EV36" s="91"/>
      <c r="EX36" s="87">
        <f t="shared" si="31"/>
        <v>0</v>
      </c>
      <c r="EY36" s="83"/>
      <c r="EZ36" s="88"/>
      <c r="FA36" s="84"/>
      <c r="FB36" s="90"/>
      <c r="FC36" s="85"/>
      <c r="FD36" s="91"/>
      <c r="FE36" s="84"/>
      <c r="FF36" s="91"/>
      <c r="FG36" s="84"/>
      <c r="FH36" s="91"/>
      <c r="FJ36" s="87">
        <f t="shared" si="32"/>
        <v>0</v>
      </c>
      <c r="FK36" s="83"/>
      <c r="FL36" s="88"/>
      <c r="FM36" s="84"/>
      <c r="FN36" s="90"/>
      <c r="FO36" s="85"/>
      <c r="FP36" s="91"/>
      <c r="FQ36" s="84"/>
      <c r="FR36" s="91"/>
      <c r="FS36" s="84"/>
      <c r="FT36" s="91"/>
    </row>
    <row r="37" spans="2:176" ht="21" customHeight="1" thickBot="1">
      <c r="B37" s="15" t="s">
        <v>53</v>
      </c>
      <c r="C37" s="16"/>
      <c r="D37" s="16"/>
      <c r="E37" s="16"/>
      <c r="F37" s="16"/>
      <c r="G37" s="16"/>
      <c r="H37" s="16"/>
      <c r="I37" s="35" t="s">
        <v>54</v>
      </c>
      <c r="J37" s="36">
        <f>SUM(J25:J35)</f>
        <v>11922387973</v>
      </c>
      <c r="K37" s="35" t="s">
        <v>55</v>
      </c>
      <c r="L37" s="37">
        <f>SUM(L25:L35)</f>
        <v>2169516019</v>
      </c>
      <c r="M37" s="38" t="s">
        <v>55</v>
      </c>
      <c r="N37" s="39">
        <f>R37+P37</f>
        <v>9370889234</v>
      </c>
      <c r="O37" s="40" t="s">
        <v>33</v>
      </c>
      <c r="P37" s="37">
        <f>SUM(P25:P35)</f>
        <v>6076314433</v>
      </c>
      <c r="Q37" s="40" t="s">
        <v>54</v>
      </c>
      <c r="R37" s="37">
        <f>SUM(R25:R35)</f>
        <v>3294574801</v>
      </c>
      <c r="S37" s="40" t="s">
        <v>33</v>
      </c>
      <c r="T37" s="37">
        <f>SUM(T25:T35)</f>
        <v>381982720</v>
      </c>
      <c r="U37" s="35" t="s">
        <v>54</v>
      </c>
      <c r="V37" s="36">
        <f>SUM(V25:V35)</f>
        <v>10664151115</v>
      </c>
      <c r="W37" s="35" t="s">
        <v>55</v>
      </c>
      <c r="X37" s="37">
        <f>SUM(X25:X35)</f>
        <v>2124227115</v>
      </c>
      <c r="Y37" s="38" t="s">
        <v>55</v>
      </c>
      <c r="Z37" s="39">
        <f>AD37+AB37</f>
        <v>8170014072</v>
      </c>
      <c r="AA37" s="40" t="s">
        <v>33</v>
      </c>
      <c r="AB37" s="37">
        <f>SUM(AB25:AB35)</f>
        <v>5351847610</v>
      </c>
      <c r="AC37" s="40" t="s">
        <v>54</v>
      </c>
      <c r="AD37" s="37">
        <f>SUM(AD25:AD35)</f>
        <v>2818166462</v>
      </c>
      <c r="AE37" s="40" t="s">
        <v>33</v>
      </c>
      <c r="AF37" s="37">
        <f>SUM(AF25:AF35)</f>
        <v>369909928</v>
      </c>
      <c r="AG37" s="35" t="s">
        <v>54</v>
      </c>
      <c r="AH37" s="36">
        <f>SUM(AH25:AH35)</f>
        <v>10008896370</v>
      </c>
      <c r="AI37" s="35" t="s">
        <v>55</v>
      </c>
      <c r="AJ37" s="37">
        <f>SUM(AJ25:AJ35)</f>
        <v>2508395707</v>
      </c>
      <c r="AK37" s="38" t="s">
        <v>55</v>
      </c>
      <c r="AL37" s="39">
        <f>AP37+AN37</f>
        <v>7145072137</v>
      </c>
      <c r="AM37" s="40" t="s">
        <v>33</v>
      </c>
      <c r="AN37" s="37">
        <f>SUM(AN25:AN35)</f>
        <v>4726576098</v>
      </c>
      <c r="AO37" s="40" t="s">
        <v>54</v>
      </c>
      <c r="AP37" s="37">
        <f>SUM(AP25:AP35)</f>
        <v>2418496039</v>
      </c>
      <c r="AQ37" s="40" t="s">
        <v>33</v>
      </c>
      <c r="AR37" s="37">
        <f>SUM(AR25:AR35)</f>
        <v>355428526</v>
      </c>
      <c r="AS37" s="35" t="s">
        <v>54</v>
      </c>
      <c r="AT37" s="36">
        <f>SUM(AT25:AT35)</f>
        <v>8825377434</v>
      </c>
      <c r="AU37" s="35" t="s">
        <v>55</v>
      </c>
      <c r="AV37" s="37">
        <f>SUM(AV25:AV35)</f>
        <v>2614339461</v>
      </c>
      <c r="AW37" s="38" t="s">
        <v>55</v>
      </c>
      <c r="AX37" s="39">
        <f>BB37+AZ37</f>
        <v>5867869411</v>
      </c>
      <c r="AY37" s="40" t="s">
        <v>33</v>
      </c>
      <c r="AZ37" s="37">
        <f>SUM(AZ25:AZ35)</f>
        <v>3867190828</v>
      </c>
      <c r="BA37" s="40" t="s">
        <v>54</v>
      </c>
      <c r="BB37" s="37">
        <f>SUM(BB25:BB35)</f>
        <v>2000678583</v>
      </c>
      <c r="BC37" s="40" t="s">
        <v>33</v>
      </c>
      <c r="BD37" s="37">
        <f>SUM(BD25:BD35)</f>
        <v>343168562</v>
      </c>
      <c r="BE37" s="35" t="s">
        <v>54</v>
      </c>
      <c r="BF37" s="36">
        <f>SUM(BF25:BF35)</f>
        <v>8597988797</v>
      </c>
      <c r="BG37" s="35" t="s">
        <v>55</v>
      </c>
      <c r="BH37" s="37">
        <f>SUM(BH25:BH35)</f>
        <v>3232911600</v>
      </c>
      <c r="BI37" s="38" t="s">
        <v>55</v>
      </c>
      <c r="BJ37" s="39">
        <f>BN37+BL37</f>
        <v>5032062818</v>
      </c>
      <c r="BK37" s="40" t="s">
        <v>33</v>
      </c>
      <c r="BL37" s="37">
        <f>SUM(BL25:BL35)</f>
        <v>3339387690</v>
      </c>
      <c r="BM37" s="40" t="s">
        <v>54</v>
      </c>
      <c r="BN37" s="37">
        <f>SUM(BN25:BN35)</f>
        <v>1692675128</v>
      </c>
      <c r="BO37" s="40" t="s">
        <v>33</v>
      </c>
      <c r="BP37" s="37">
        <f>SUM(BP25:BP35)</f>
        <v>333014379</v>
      </c>
      <c r="BQ37" s="35" t="s">
        <v>54</v>
      </c>
      <c r="BR37" s="36">
        <f>SUM(BR25:BR35)</f>
        <v>7686253110</v>
      </c>
      <c r="BS37" s="35" t="s">
        <v>55</v>
      </c>
      <c r="BT37" s="37">
        <f>SUM(BT25:BT35)</f>
        <v>3203769304</v>
      </c>
      <c r="BU37" s="38" t="s">
        <v>55</v>
      </c>
      <c r="BV37" s="39">
        <f>BZ37+BX37</f>
        <v>4161051919</v>
      </c>
      <c r="BW37" s="40" t="s">
        <v>33</v>
      </c>
      <c r="BX37" s="37">
        <f>SUM(BX25:BX35)</f>
        <v>2794802341</v>
      </c>
      <c r="BY37" s="40" t="s">
        <v>54</v>
      </c>
      <c r="BZ37" s="37">
        <f>SUM(BZ25:BZ35)</f>
        <v>1366249578</v>
      </c>
      <c r="CA37" s="40" t="s">
        <v>33</v>
      </c>
      <c r="CB37" s="37">
        <f>SUM(CB25:CB35)</f>
        <v>321431887</v>
      </c>
      <c r="CC37" s="35" t="s">
        <v>54</v>
      </c>
      <c r="CD37" s="36">
        <f>SUM(CD25:CD35)</f>
        <v>6630870156</v>
      </c>
      <c r="CE37" s="35" t="s">
        <v>55</v>
      </c>
      <c r="CF37" s="37">
        <f>SUM(CF25:CF35)</f>
        <v>2981466080</v>
      </c>
      <c r="CG37" s="38" t="s">
        <v>55</v>
      </c>
      <c r="CH37" s="39">
        <f>CL37+CJ37</f>
        <v>3343683855</v>
      </c>
      <c r="CI37" s="40" t="s">
        <v>33</v>
      </c>
      <c r="CJ37" s="37">
        <f>SUM(CJ25:CJ35)</f>
        <v>2270220775</v>
      </c>
      <c r="CK37" s="40" t="s">
        <v>54</v>
      </c>
      <c r="CL37" s="37">
        <f>SUM(CL25:CL35)</f>
        <v>1073463080</v>
      </c>
      <c r="CM37" s="40" t="s">
        <v>33</v>
      </c>
      <c r="CN37" s="37">
        <f>SUM(CN25:CN35)</f>
        <v>305720221</v>
      </c>
      <c r="CO37" s="35" t="s">
        <v>54</v>
      </c>
      <c r="CP37" s="36">
        <f>SUM(CP25:CP35)</f>
        <v>5108906057</v>
      </c>
      <c r="CQ37" s="35" t="s">
        <v>55</v>
      </c>
      <c r="CR37" s="37">
        <f>SUM(CR25:CR35)</f>
        <v>2853118134</v>
      </c>
      <c r="CS37" s="38" t="s">
        <v>55</v>
      </c>
      <c r="CT37" s="39">
        <f>CX37+CV37</f>
        <v>1968630823</v>
      </c>
      <c r="CU37" s="40" t="s">
        <v>33</v>
      </c>
      <c r="CV37" s="37">
        <f>SUM(CV25:CV35)</f>
        <v>1260308304</v>
      </c>
      <c r="CW37" s="40" t="s">
        <v>54</v>
      </c>
      <c r="CX37" s="37">
        <f>SUM(CX25:CX35)</f>
        <v>708322519</v>
      </c>
      <c r="CY37" s="40" t="s">
        <v>33</v>
      </c>
      <c r="CZ37" s="37">
        <f>SUM(CZ25:CZ35)</f>
        <v>287157100</v>
      </c>
      <c r="DA37" s="35" t="s">
        <v>54</v>
      </c>
      <c r="DB37" s="36">
        <f>SUM(DB25:DB35)</f>
        <v>5706512700</v>
      </c>
      <c r="DC37" s="35" t="s">
        <v>55</v>
      </c>
      <c r="DD37" s="37">
        <f>SUM(DD25:DD35)</f>
        <v>3480456848</v>
      </c>
      <c r="DE37" s="38" t="s">
        <v>55</v>
      </c>
      <c r="DF37" s="39">
        <f>DJ37+DH37</f>
        <v>1946566837</v>
      </c>
      <c r="DG37" s="40" t="s">
        <v>33</v>
      </c>
      <c r="DH37" s="37">
        <f>SUM(DH25:DH35)</f>
        <v>1205837472</v>
      </c>
      <c r="DI37" s="40" t="s">
        <v>54</v>
      </c>
      <c r="DJ37" s="37">
        <f>SUM(DJ25:DJ35)</f>
        <v>740729365</v>
      </c>
      <c r="DK37" s="40" t="s">
        <v>33</v>
      </c>
      <c r="DL37" s="37">
        <f>SUM(DL25:DL35)</f>
        <v>279489015</v>
      </c>
      <c r="DM37" s="35" t="s">
        <v>54</v>
      </c>
      <c r="DN37" s="36">
        <f>SUM(DN25:DN35)</f>
        <v>3948844845</v>
      </c>
      <c r="DO37" s="35" t="s">
        <v>55</v>
      </c>
      <c r="DP37" s="37">
        <f>SUM(DP25:DP35)</f>
        <v>2562520270</v>
      </c>
      <c r="DQ37" s="38" t="s">
        <v>55</v>
      </c>
      <c r="DR37" s="39">
        <f>DV37+DT37</f>
        <v>1141798914</v>
      </c>
      <c r="DS37" s="40" t="s">
        <v>33</v>
      </c>
      <c r="DT37" s="37">
        <f>SUM(DT25:DT35)</f>
        <v>806412514</v>
      </c>
      <c r="DU37" s="40" t="s">
        <v>54</v>
      </c>
      <c r="DV37" s="37">
        <f>SUM(DV25:DV35)</f>
        <v>335386400</v>
      </c>
      <c r="DW37" s="40" t="s">
        <v>33</v>
      </c>
      <c r="DX37" s="37">
        <f>SUM(DX25:DX35)</f>
        <v>244525661</v>
      </c>
      <c r="DY37" s="35" t="s">
        <v>54</v>
      </c>
      <c r="DZ37" s="36">
        <f>SUM(DZ25:DZ35)</f>
        <v>3207650245</v>
      </c>
      <c r="EA37" s="35" t="s">
        <v>55</v>
      </c>
      <c r="EB37" s="37">
        <f>SUM(EB25:EB35)</f>
        <v>1777028110</v>
      </c>
      <c r="EC37" s="38" t="s">
        <v>55</v>
      </c>
      <c r="ED37" s="79">
        <f>EH37+EF37</f>
        <v>1141894730</v>
      </c>
      <c r="EE37" s="40" t="s">
        <v>33</v>
      </c>
      <c r="EF37" s="37">
        <f>SUM(EF25:EF35)</f>
        <v>849887813</v>
      </c>
      <c r="EG37" s="40" t="s">
        <v>54</v>
      </c>
      <c r="EH37" s="37">
        <f>SUM(EH25:EH35)</f>
        <v>292006917</v>
      </c>
      <c r="EI37" s="40" t="s">
        <v>33</v>
      </c>
      <c r="EJ37" s="37">
        <f>SUM(EJ25:EJ35)</f>
        <v>288727405</v>
      </c>
      <c r="EK37" s="40" t="s">
        <v>33</v>
      </c>
      <c r="EL37" s="37">
        <f>SUM(EL25:EL36)</f>
        <v>3090395993</v>
      </c>
      <c r="EM37" s="40" t="s">
        <v>33</v>
      </c>
      <c r="EN37" s="37">
        <f>SUM(EN25:EN36)</f>
        <v>2237370913</v>
      </c>
      <c r="EO37" s="40" t="s">
        <v>33</v>
      </c>
      <c r="EP37" s="37">
        <f>SUM(EP25:EP36)</f>
        <v>598729552</v>
      </c>
      <c r="EQ37" s="40" t="s">
        <v>33</v>
      </c>
      <c r="ER37" s="37">
        <f>SUM(ER25:ER36)</f>
        <v>458899850</v>
      </c>
      <c r="ES37" s="40" t="s">
        <v>33</v>
      </c>
      <c r="ET37" s="37">
        <f>SUM(ET25:ET36)</f>
        <v>139829702</v>
      </c>
      <c r="EU37" s="40" t="s">
        <v>33</v>
      </c>
      <c r="EV37" s="37">
        <f>SUM(EV25:EV36)</f>
        <v>254293193</v>
      </c>
      <c r="EW37" s="40" t="s">
        <v>33</v>
      </c>
      <c r="EX37" s="37">
        <f>SUM(EX25:EX36)</f>
        <v>2608175994</v>
      </c>
      <c r="EY37" s="40" t="s">
        <v>33</v>
      </c>
      <c r="EZ37" s="37">
        <f>SUM(EZ25:EZ36)</f>
        <v>1882110647</v>
      </c>
      <c r="FA37" s="40" t="s">
        <v>33</v>
      </c>
      <c r="FB37" s="37">
        <f>SUM(FB25:FB36)</f>
        <v>474871136</v>
      </c>
      <c r="FC37" s="40" t="s">
        <v>33</v>
      </c>
      <c r="FD37" s="37">
        <f>SUM(FD25:FD36)</f>
        <v>347400543</v>
      </c>
      <c r="FE37" s="40" t="s">
        <v>33</v>
      </c>
      <c r="FF37" s="37">
        <f>SUM(FF25:FF36)</f>
        <v>127470593</v>
      </c>
      <c r="FG37" s="40" t="s">
        <v>33</v>
      </c>
      <c r="FH37" s="37">
        <f>SUM(FH25:FH36)</f>
        <v>251194211</v>
      </c>
      <c r="FI37" s="40" t="s">
        <v>33</v>
      </c>
      <c r="FJ37" s="37">
        <f>SUM(FJ25:FJ36)</f>
        <v>2279593391</v>
      </c>
      <c r="FK37" s="40" t="s">
        <v>33</v>
      </c>
      <c r="FL37" s="37">
        <f>SUM(FL25:FL36)</f>
        <v>1754939882</v>
      </c>
      <c r="FM37" s="40" t="s">
        <v>33</v>
      </c>
      <c r="FN37" s="37">
        <f>SUM(FN25:FN36)</f>
        <v>274907925</v>
      </c>
      <c r="FO37" s="40" t="s">
        <v>33</v>
      </c>
      <c r="FP37" s="37">
        <f>SUM(FP25:FP36)</f>
        <v>205150945</v>
      </c>
      <c r="FQ37" s="40" t="s">
        <v>33</v>
      </c>
      <c r="FR37" s="37">
        <f>SUM(FR25:FR36)</f>
        <v>69756980</v>
      </c>
      <c r="FS37" s="40" t="s">
        <v>33</v>
      </c>
      <c r="FT37" s="37">
        <f>SUM(FT25:FT36)</f>
        <v>249745584</v>
      </c>
    </row>
    <row r="38" spans="2:176" ht="3.75" customHeight="1" thickTop="1">
      <c r="B38" s="16"/>
      <c r="C38" s="20"/>
      <c r="D38" s="16"/>
      <c r="E38" s="16"/>
      <c r="F38" s="16"/>
      <c r="G38" s="16"/>
      <c r="H38" s="16"/>
      <c r="I38" s="18"/>
      <c r="J38" s="19"/>
      <c r="K38" s="19"/>
      <c r="L38" s="27"/>
      <c r="M38" s="26"/>
      <c r="N38" s="27"/>
      <c r="O38" s="27"/>
      <c r="P38" s="27"/>
      <c r="Q38" s="27"/>
      <c r="R38" s="27"/>
      <c r="S38" s="27"/>
      <c r="T38" s="27"/>
      <c r="U38" s="18"/>
      <c r="V38" s="19"/>
      <c r="W38" s="19"/>
      <c r="X38" s="27"/>
      <c r="Y38" s="26"/>
      <c r="Z38" s="27"/>
      <c r="AA38" s="27"/>
      <c r="AB38" s="27"/>
      <c r="AC38" s="27"/>
      <c r="AD38" s="27"/>
      <c r="AE38" s="27"/>
      <c r="AF38" s="27"/>
      <c r="AG38" s="18"/>
      <c r="AH38" s="19"/>
      <c r="AI38" s="19"/>
      <c r="AJ38" s="27"/>
      <c r="AK38" s="26"/>
      <c r="AL38" s="27"/>
      <c r="AM38" s="27"/>
      <c r="AN38" s="27"/>
      <c r="AO38" s="27"/>
      <c r="AP38" s="27"/>
      <c r="AQ38" s="27"/>
      <c r="AR38" s="27"/>
      <c r="AS38" s="18"/>
      <c r="AT38" s="19"/>
      <c r="AU38" s="19"/>
      <c r="AV38" s="27"/>
      <c r="AW38" s="26"/>
      <c r="AX38" s="27"/>
      <c r="AY38" s="27"/>
      <c r="AZ38" s="27"/>
      <c r="BA38" s="27"/>
      <c r="BB38" s="27"/>
      <c r="BC38" s="27"/>
      <c r="BD38" s="27"/>
      <c r="BE38" s="18"/>
      <c r="BF38" s="19"/>
      <c r="BG38" s="19"/>
      <c r="BH38" s="27"/>
      <c r="BI38" s="26"/>
      <c r="BJ38" s="27"/>
      <c r="BK38" s="27"/>
      <c r="BL38" s="27"/>
      <c r="BM38" s="27"/>
      <c r="BN38" s="27"/>
      <c r="BO38" s="27"/>
      <c r="BP38" s="27"/>
      <c r="BQ38" s="18"/>
      <c r="BR38" s="19"/>
      <c r="BS38" s="19"/>
      <c r="BT38" s="27"/>
      <c r="BU38" s="26"/>
      <c r="BV38" s="27"/>
      <c r="BW38" s="27"/>
      <c r="BX38" s="27"/>
      <c r="BY38" s="27"/>
      <c r="BZ38" s="27"/>
      <c r="CA38" s="27"/>
      <c r="CB38" s="27"/>
      <c r="CC38" s="18"/>
      <c r="CD38" s="19"/>
      <c r="CE38" s="19"/>
      <c r="CF38" s="27"/>
      <c r="CG38" s="26"/>
      <c r="CH38" s="27"/>
      <c r="CI38" s="27"/>
      <c r="CJ38" s="27"/>
      <c r="CK38" s="27"/>
      <c r="CL38" s="27"/>
      <c r="CM38" s="27"/>
      <c r="CN38" s="27"/>
      <c r="DA38" s="18"/>
      <c r="DB38" s="19"/>
      <c r="DC38" s="19"/>
      <c r="DD38" s="27"/>
      <c r="DE38" s="26"/>
      <c r="DF38" s="27"/>
      <c r="DG38" s="27"/>
      <c r="DH38" s="27"/>
      <c r="DI38" s="27"/>
      <c r="DJ38" s="27"/>
      <c r="DK38" s="27"/>
      <c r="DL38" s="27"/>
      <c r="DM38" s="18"/>
      <c r="DN38" s="19"/>
      <c r="DO38" s="19"/>
      <c r="DP38" s="27"/>
      <c r="DQ38" s="26"/>
      <c r="DR38" s="27"/>
      <c r="DS38" s="27"/>
      <c r="DT38" s="27"/>
      <c r="DU38" s="27"/>
      <c r="DV38" s="27"/>
      <c r="DW38" s="27"/>
      <c r="DX38" s="27"/>
    </row>
    <row r="39" spans="2:176" ht="3.75" customHeight="1">
      <c r="B39" s="16"/>
      <c r="C39" s="41"/>
      <c r="D39" s="16"/>
      <c r="E39" s="16"/>
      <c r="F39" s="16"/>
      <c r="G39" s="16"/>
      <c r="H39" s="16"/>
      <c r="I39" s="18"/>
      <c r="J39" s="19"/>
      <c r="K39" s="19"/>
      <c r="L39" s="27"/>
      <c r="M39" s="26"/>
      <c r="N39" s="27"/>
      <c r="O39" s="27"/>
      <c r="P39" s="27"/>
      <c r="Q39" s="27"/>
      <c r="R39" s="27"/>
      <c r="S39" s="27"/>
      <c r="T39" s="27"/>
      <c r="U39" s="18"/>
      <c r="V39" s="19"/>
      <c r="W39" s="19"/>
      <c r="X39" s="27"/>
      <c r="Y39" s="26"/>
      <c r="Z39" s="27"/>
      <c r="AA39" s="27"/>
      <c r="AB39" s="27"/>
      <c r="AC39" s="27"/>
      <c r="AD39" s="27"/>
      <c r="AE39" s="27"/>
      <c r="AF39" s="27"/>
      <c r="AG39" s="18"/>
      <c r="AH39" s="19"/>
      <c r="AI39" s="19"/>
      <c r="AJ39" s="27"/>
      <c r="AK39" s="26"/>
      <c r="AL39" s="27"/>
      <c r="AM39" s="27"/>
      <c r="AN39" s="27"/>
      <c r="AO39" s="27"/>
      <c r="AP39" s="27"/>
      <c r="AQ39" s="27"/>
      <c r="AR39" s="27"/>
      <c r="AS39" s="18"/>
      <c r="AT39" s="19"/>
      <c r="AU39" s="19"/>
      <c r="AV39" s="27"/>
      <c r="AW39" s="26"/>
      <c r="AX39" s="27"/>
      <c r="AY39" s="27"/>
      <c r="AZ39" s="27"/>
      <c r="BA39" s="27"/>
      <c r="BB39" s="27"/>
      <c r="BC39" s="27"/>
      <c r="BD39" s="27"/>
      <c r="BE39" s="18"/>
      <c r="BF39" s="19"/>
      <c r="BG39" s="19"/>
      <c r="BH39" s="27"/>
      <c r="BI39" s="26"/>
      <c r="BJ39" s="27"/>
      <c r="BK39" s="27"/>
      <c r="BL39" s="27"/>
      <c r="BM39" s="27"/>
      <c r="BN39" s="27"/>
      <c r="BO39" s="27"/>
      <c r="BP39" s="27"/>
      <c r="BQ39" s="18"/>
      <c r="BR39" s="19"/>
      <c r="BS39" s="19"/>
      <c r="BT39" s="27"/>
      <c r="BU39" s="26"/>
      <c r="BV39" s="27"/>
      <c r="BW39" s="27"/>
      <c r="BX39" s="27"/>
      <c r="BY39" s="27"/>
      <c r="BZ39" s="27"/>
      <c r="CA39" s="27"/>
      <c r="CB39" s="27"/>
      <c r="CC39" s="18"/>
      <c r="CD39" s="19"/>
      <c r="CE39" s="19"/>
      <c r="CF39" s="27"/>
      <c r="CG39" s="26"/>
      <c r="CH39" s="27"/>
      <c r="CI39" s="27"/>
      <c r="CJ39" s="27"/>
      <c r="CK39" s="27"/>
      <c r="CL39" s="27"/>
      <c r="CM39" s="27"/>
      <c r="CN39" s="27"/>
      <c r="DA39" s="18"/>
      <c r="DB39" s="19"/>
      <c r="DC39" s="19"/>
      <c r="DD39" s="27"/>
      <c r="DE39" s="26"/>
      <c r="DF39" s="27"/>
      <c r="DG39" s="27"/>
      <c r="DH39" s="27"/>
      <c r="DI39" s="27"/>
      <c r="DJ39" s="27"/>
      <c r="DK39" s="27"/>
      <c r="DL39" s="27"/>
      <c r="DM39" s="18"/>
      <c r="DN39" s="19"/>
      <c r="DO39" s="19"/>
      <c r="DP39" s="27"/>
      <c r="DQ39" s="26"/>
      <c r="DR39" s="27"/>
      <c r="DS39" s="27"/>
      <c r="DT39" s="27"/>
      <c r="DU39" s="27"/>
      <c r="DV39" s="27"/>
      <c r="DW39" s="27"/>
      <c r="DX39" s="27"/>
    </row>
    <row r="40" spans="2:176" ht="18.95">
      <c r="B40" s="34" t="s">
        <v>56</v>
      </c>
      <c r="C40" s="42"/>
      <c r="D40" s="42"/>
      <c r="E40" s="42"/>
      <c r="F40" s="42"/>
      <c r="G40" s="42"/>
      <c r="H40" s="42"/>
      <c r="I40" s="43"/>
      <c r="J40" s="19"/>
      <c r="K40" s="19"/>
      <c r="L40" s="27"/>
      <c r="M40" s="26"/>
      <c r="N40" s="27"/>
      <c r="O40" s="27"/>
      <c r="P40" s="27"/>
      <c r="Q40" s="27"/>
      <c r="R40" s="27"/>
      <c r="S40" s="27"/>
      <c r="T40" s="27"/>
      <c r="U40" s="43"/>
      <c r="V40" s="19"/>
      <c r="W40" s="19"/>
      <c r="X40" s="27"/>
      <c r="Y40" s="26"/>
      <c r="Z40" s="27"/>
      <c r="AA40" s="27"/>
      <c r="AB40" s="27"/>
      <c r="AC40" s="27"/>
      <c r="AD40" s="27"/>
      <c r="AE40" s="27"/>
      <c r="AF40" s="27"/>
      <c r="AG40" s="43"/>
      <c r="AH40" s="19"/>
      <c r="AI40" s="19"/>
      <c r="AJ40" s="27"/>
      <c r="AK40" s="26"/>
      <c r="AL40" s="27"/>
      <c r="AM40" s="27"/>
      <c r="AN40" s="27"/>
      <c r="AO40" s="27"/>
      <c r="AP40" s="27"/>
      <c r="AQ40" s="27"/>
      <c r="AR40" s="27"/>
      <c r="AS40" s="43"/>
      <c r="AT40" s="19"/>
      <c r="AU40" s="19"/>
      <c r="AV40" s="27"/>
      <c r="AW40" s="26"/>
      <c r="AX40" s="27"/>
      <c r="AY40" s="27"/>
      <c r="AZ40" s="27"/>
      <c r="BA40" s="27"/>
      <c r="BB40" s="27"/>
      <c r="BC40" s="27"/>
      <c r="BD40" s="27"/>
      <c r="BE40" s="43"/>
      <c r="BF40" s="19"/>
      <c r="BG40" s="19"/>
      <c r="BH40" s="27"/>
      <c r="BI40" s="26"/>
      <c r="BJ40" s="27"/>
      <c r="BK40" s="27"/>
      <c r="BL40" s="27"/>
      <c r="BM40" s="27"/>
      <c r="BN40" s="27"/>
      <c r="BO40" s="27"/>
      <c r="BP40" s="27"/>
      <c r="BQ40" s="43"/>
      <c r="BR40" s="19"/>
      <c r="BS40" s="19"/>
      <c r="BT40" s="27"/>
      <c r="BU40" s="26"/>
      <c r="BV40" s="27"/>
      <c r="BW40" s="27"/>
      <c r="BX40" s="27"/>
      <c r="BY40" s="27"/>
      <c r="BZ40" s="27"/>
      <c r="CA40" s="27"/>
      <c r="CB40" s="27"/>
      <c r="CC40" s="43"/>
      <c r="CD40" s="19"/>
      <c r="CE40" s="19"/>
      <c r="CF40" s="27"/>
      <c r="CG40" s="26"/>
      <c r="CH40" s="27"/>
      <c r="CI40" s="27"/>
      <c r="CJ40" s="27"/>
      <c r="CK40" s="27"/>
      <c r="CL40" s="27"/>
      <c r="CM40" s="27"/>
      <c r="CN40" s="27"/>
      <c r="DA40" s="43"/>
      <c r="DB40" s="19"/>
      <c r="DC40" s="19"/>
      <c r="DD40" s="27"/>
      <c r="DE40" s="26"/>
      <c r="DF40" s="27"/>
      <c r="DG40" s="27"/>
      <c r="DH40" s="27"/>
      <c r="DI40" s="27"/>
      <c r="DJ40" s="27"/>
      <c r="DK40" s="27"/>
      <c r="DL40" s="27"/>
      <c r="DM40" s="43"/>
      <c r="DN40" s="19"/>
      <c r="DO40" s="19"/>
      <c r="DP40" s="27"/>
      <c r="DQ40" s="26"/>
      <c r="DR40" s="27"/>
      <c r="DS40" s="27"/>
      <c r="DT40" s="27"/>
      <c r="DU40" s="27"/>
      <c r="DV40" s="27"/>
      <c r="DW40" s="27"/>
      <c r="DX40" s="27"/>
    </row>
    <row r="41" spans="2:176" ht="21.75" customHeight="1">
      <c r="B41" s="16"/>
      <c r="C41" s="17" t="s">
        <v>57</v>
      </c>
      <c r="D41" s="16"/>
      <c r="E41" s="16"/>
      <c r="F41" s="16"/>
      <c r="G41" s="16"/>
      <c r="H41" s="16"/>
      <c r="I41" s="16"/>
      <c r="J41" s="19"/>
      <c r="K41" s="19"/>
      <c r="L41" s="27"/>
      <c r="M41" s="26"/>
      <c r="N41" s="27"/>
      <c r="O41" s="27"/>
      <c r="P41" s="23"/>
      <c r="Q41" s="27"/>
      <c r="R41" s="27"/>
      <c r="S41" s="27"/>
      <c r="T41" s="27"/>
      <c r="U41" s="16"/>
      <c r="V41" s="19"/>
      <c r="W41" s="19"/>
      <c r="X41" s="27"/>
      <c r="Y41" s="26"/>
      <c r="Z41" s="27"/>
      <c r="AA41" s="27"/>
      <c r="AB41" s="23"/>
      <c r="AC41" s="27"/>
      <c r="AD41" s="27"/>
      <c r="AE41" s="27"/>
      <c r="AF41" s="27"/>
      <c r="AG41" s="16"/>
      <c r="AH41" s="19"/>
      <c r="AI41" s="19"/>
      <c r="AJ41" s="27"/>
      <c r="AK41" s="26"/>
      <c r="AL41" s="27"/>
      <c r="AM41" s="27"/>
      <c r="AN41" s="23"/>
      <c r="AO41" s="27"/>
      <c r="AP41" s="27"/>
      <c r="AQ41" s="27"/>
      <c r="AR41" s="27"/>
      <c r="AS41" s="16"/>
      <c r="AT41" s="19"/>
      <c r="AU41" s="19"/>
      <c r="AV41" s="27"/>
      <c r="AW41" s="26"/>
      <c r="AX41" s="27"/>
      <c r="AY41" s="27"/>
      <c r="AZ41" s="23"/>
      <c r="BA41" s="27"/>
      <c r="BB41" s="27"/>
      <c r="BC41" s="27"/>
      <c r="BD41" s="27"/>
      <c r="BE41" s="16"/>
      <c r="BF41" s="19"/>
      <c r="BG41" s="19"/>
      <c r="BH41" s="27"/>
      <c r="BI41" s="26"/>
      <c r="BJ41" s="27"/>
      <c r="BK41" s="27"/>
      <c r="BL41" s="23"/>
      <c r="BM41" s="27"/>
      <c r="BN41" s="27"/>
      <c r="BO41" s="27"/>
      <c r="BP41" s="27"/>
      <c r="BQ41" s="16"/>
      <c r="BR41" s="19"/>
      <c r="BS41" s="19"/>
      <c r="BT41" s="27"/>
      <c r="BU41" s="26"/>
      <c r="BV41" s="27"/>
      <c r="BW41" s="27"/>
      <c r="BX41" s="23"/>
      <c r="BY41" s="27"/>
      <c r="BZ41" s="27"/>
      <c r="CA41" s="27"/>
      <c r="CB41" s="27"/>
      <c r="CC41" s="16"/>
      <c r="CD41" s="19"/>
      <c r="CE41" s="19"/>
      <c r="CF41" s="27"/>
      <c r="CG41" s="26"/>
      <c r="CH41" s="27"/>
      <c r="CI41" s="27"/>
      <c r="CJ41" s="23"/>
      <c r="CK41" s="27"/>
      <c r="CL41" s="27"/>
      <c r="CM41" s="27"/>
      <c r="CN41" s="27"/>
      <c r="DA41" s="16"/>
      <c r="DB41" s="19"/>
      <c r="DC41" s="19"/>
      <c r="DD41" s="27"/>
      <c r="DE41" s="26"/>
      <c r="DF41" s="27"/>
      <c r="DG41" s="27"/>
      <c r="DH41" s="23"/>
      <c r="DI41" s="27"/>
      <c r="DJ41" s="27"/>
      <c r="DK41" s="27"/>
      <c r="DL41" s="27"/>
      <c r="DM41" s="16"/>
      <c r="DN41" s="19"/>
      <c r="DO41" s="19"/>
      <c r="DP41" s="27"/>
      <c r="DQ41" s="26"/>
      <c r="DR41" s="27"/>
      <c r="DS41" s="27"/>
      <c r="DT41" s="23"/>
      <c r="DU41" s="27"/>
      <c r="DV41" s="27"/>
      <c r="DW41" s="27"/>
      <c r="DX41" s="27"/>
    </row>
    <row r="42" spans="2:176" ht="20.25" customHeight="1">
      <c r="B42" s="16"/>
      <c r="C42" s="20" t="s">
        <v>58</v>
      </c>
      <c r="D42" s="44"/>
      <c r="E42" s="16"/>
      <c r="F42" s="16"/>
      <c r="G42" s="16"/>
      <c r="H42" s="16"/>
      <c r="I42" s="16"/>
      <c r="J42" s="19"/>
      <c r="K42" s="16"/>
      <c r="L42" s="23"/>
      <c r="M42" s="33"/>
      <c r="N42" s="23"/>
      <c r="O42" s="33"/>
      <c r="P42" s="23"/>
      <c r="Q42" s="33"/>
      <c r="R42" s="23"/>
      <c r="S42" s="33"/>
      <c r="T42" s="23"/>
      <c r="U42" s="16"/>
      <c r="V42" s="19"/>
      <c r="W42" s="16"/>
      <c r="X42" s="23"/>
      <c r="Y42" s="33"/>
      <c r="Z42" s="23"/>
      <c r="AA42" s="33"/>
      <c r="AB42" s="23"/>
      <c r="AC42" s="33"/>
      <c r="AD42" s="23"/>
      <c r="AE42" s="33"/>
      <c r="AF42" s="23"/>
      <c r="AG42" s="16"/>
      <c r="AH42" s="19"/>
      <c r="AI42" s="16"/>
      <c r="AJ42" s="23"/>
      <c r="AK42" s="33"/>
      <c r="AL42" s="23"/>
      <c r="AM42" s="33"/>
      <c r="AN42" s="23"/>
      <c r="AO42" s="33"/>
      <c r="AP42" s="23"/>
      <c r="AQ42" s="33"/>
      <c r="AR42" s="23"/>
      <c r="AS42" s="16"/>
      <c r="AT42" s="19"/>
      <c r="AU42" s="16"/>
      <c r="AV42" s="23"/>
      <c r="AW42" s="33"/>
      <c r="AX42" s="23"/>
      <c r="AY42" s="33"/>
      <c r="AZ42" s="23"/>
      <c r="BA42" s="33"/>
      <c r="BB42" s="23"/>
      <c r="BC42" s="33"/>
      <c r="BD42" s="23"/>
      <c r="BE42" s="16"/>
      <c r="BF42" s="19"/>
      <c r="BG42" s="16"/>
      <c r="BH42" s="23"/>
      <c r="BI42" s="33"/>
      <c r="BJ42" s="23"/>
      <c r="BK42" s="33"/>
      <c r="BL42" s="23"/>
      <c r="BM42" s="33"/>
      <c r="BN42" s="23"/>
      <c r="BO42" s="33"/>
      <c r="BP42" s="23"/>
      <c r="BQ42" s="16"/>
      <c r="BR42" s="19"/>
      <c r="BS42" s="16"/>
      <c r="BT42" s="23"/>
      <c r="BU42" s="33"/>
      <c r="BV42" s="23"/>
      <c r="BW42" s="33"/>
      <c r="BX42" s="23"/>
      <c r="BY42" s="33"/>
      <c r="BZ42" s="23"/>
      <c r="CA42" s="33"/>
      <c r="CB42" s="23"/>
      <c r="CC42" s="16"/>
      <c r="CD42" s="19"/>
      <c r="CE42" s="16"/>
      <c r="CF42" s="23"/>
      <c r="CG42" s="33"/>
      <c r="CH42" s="23"/>
      <c r="CI42" s="33"/>
      <c r="CJ42" s="23"/>
      <c r="CK42" s="33"/>
      <c r="CL42" s="23"/>
      <c r="CM42" s="33"/>
      <c r="CN42" s="23"/>
      <c r="DA42" s="16"/>
      <c r="DB42" s="19"/>
      <c r="DC42" s="16"/>
      <c r="DD42" s="23"/>
      <c r="DE42" s="33"/>
      <c r="DF42" s="23"/>
      <c r="DG42" s="33"/>
      <c r="DH42" s="23"/>
      <c r="DI42" s="33"/>
      <c r="DJ42" s="23"/>
      <c r="DK42" s="33"/>
      <c r="DL42" s="23"/>
      <c r="DM42" s="16"/>
      <c r="DN42" s="19"/>
      <c r="DO42" s="16"/>
      <c r="DP42" s="23"/>
      <c r="DQ42" s="33"/>
      <c r="DR42" s="23"/>
      <c r="DS42" s="33"/>
      <c r="DT42" s="23"/>
      <c r="DU42" s="33"/>
      <c r="DV42" s="23"/>
      <c r="DW42" s="33"/>
      <c r="DX42" s="23"/>
      <c r="EL42" s="18">
        <f t="shared" ref="EL42:EL51" si="35">SUM(EN42+EP42+EV42)</f>
        <v>212726</v>
      </c>
      <c r="EM42" s="19"/>
      <c r="EN42" s="19">
        <v>212726</v>
      </c>
      <c r="EO42" s="19"/>
      <c r="EP42" s="26"/>
      <c r="EQ42" s="19"/>
      <c r="ER42" s="19"/>
      <c r="ES42" s="19"/>
      <c r="ET42" s="19"/>
      <c r="EU42" s="19"/>
      <c r="EV42" s="19"/>
      <c r="EX42" s="18">
        <f t="shared" ref="EX42:EX51" si="36">SUM(EZ42+FB42+FH42)</f>
        <v>0</v>
      </c>
      <c r="EY42" s="19"/>
      <c r="EZ42" s="19"/>
      <c r="FA42" s="19"/>
      <c r="FB42" s="26"/>
      <c r="FC42" s="19"/>
      <c r="FD42" s="19"/>
      <c r="FE42" s="19"/>
      <c r="FF42" s="19"/>
      <c r="FG42" s="19"/>
      <c r="FH42" s="19"/>
      <c r="FJ42" s="18">
        <f t="shared" ref="FJ42:FJ51" si="37">SUM(FL42+FN42+FT42)</f>
        <v>0</v>
      </c>
      <c r="FK42" s="19"/>
      <c r="FL42" s="19"/>
      <c r="FM42" s="19"/>
      <c r="FN42" s="26"/>
      <c r="FO42" s="19"/>
      <c r="FP42" s="19"/>
      <c r="FQ42" s="19"/>
      <c r="FR42" s="19"/>
      <c r="FS42" s="19"/>
      <c r="FT42" s="19"/>
    </row>
    <row r="43" spans="2:176" ht="20.25" customHeight="1">
      <c r="B43" s="16"/>
      <c r="C43" s="20" t="s">
        <v>59</v>
      </c>
      <c r="D43" s="44"/>
      <c r="E43" s="16"/>
      <c r="F43" s="16"/>
      <c r="G43" s="16"/>
      <c r="H43" s="16"/>
      <c r="I43" s="16"/>
      <c r="J43" s="19"/>
      <c r="K43" s="16"/>
      <c r="L43" s="23"/>
      <c r="M43" s="33"/>
      <c r="N43" s="23"/>
      <c r="O43" s="33"/>
      <c r="P43" s="23"/>
      <c r="Q43" s="33"/>
      <c r="R43" s="23"/>
      <c r="S43" s="33"/>
      <c r="T43" s="23"/>
      <c r="U43" s="16"/>
      <c r="V43" s="19"/>
      <c r="W43" s="16"/>
      <c r="X43" s="23"/>
      <c r="Y43" s="33"/>
      <c r="Z43" s="23"/>
      <c r="AA43" s="33"/>
      <c r="AB43" s="23"/>
      <c r="AC43" s="33"/>
      <c r="AD43" s="23"/>
      <c r="AE43" s="33"/>
      <c r="AF43" s="23"/>
      <c r="AG43" s="16"/>
      <c r="AH43" s="19"/>
      <c r="AI43" s="16"/>
      <c r="AJ43" s="23"/>
      <c r="AK43" s="33"/>
      <c r="AL43" s="23"/>
      <c r="AM43" s="33"/>
      <c r="AN43" s="23"/>
      <c r="AO43" s="33"/>
      <c r="AP43" s="23"/>
      <c r="AQ43" s="33"/>
      <c r="AR43" s="23"/>
      <c r="AS43" s="16"/>
      <c r="AT43" s="19"/>
      <c r="AU43" s="16"/>
      <c r="AV43" s="23"/>
      <c r="AW43" s="33"/>
      <c r="AX43" s="23"/>
      <c r="AY43" s="33"/>
      <c r="AZ43" s="23"/>
      <c r="BA43" s="33"/>
      <c r="BB43" s="23"/>
      <c r="BC43" s="33"/>
      <c r="BD43" s="23"/>
      <c r="BE43" s="16"/>
      <c r="BF43" s="19"/>
      <c r="BG43" s="16"/>
      <c r="BH43" s="23"/>
      <c r="BI43" s="33"/>
      <c r="BJ43" s="23"/>
      <c r="BK43" s="33"/>
      <c r="BL43" s="23"/>
      <c r="BM43" s="33"/>
      <c r="BN43" s="23"/>
      <c r="BO43" s="33"/>
      <c r="BP43" s="23"/>
      <c r="BQ43" s="16"/>
      <c r="BR43" s="19"/>
      <c r="BS43" s="16"/>
      <c r="BT43" s="23"/>
      <c r="BU43" s="33"/>
      <c r="BV43" s="23"/>
      <c r="BW43" s="33"/>
      <c r="BX43" s="23"/>
      <c r="BY43" s="33"/>
      <c r="BZ43" s="23"/>
      <c r="CA43" s="33"/>
      <c r="CB43" s="23"/>
      <c r="CC43" s="16"/>
      <c r="CD43" s="19"/>
      <c r="CE43" s="16"/>
      <c r="CF43" s="23"/>
      <c r="CG43" s="33"/>
      <c r="CH43" s="23"/>
      <c r="CI43" s="33"/>
      <c r="CJ43" s="23"/>
      <c r="CK43" s="33"/>
      <c r="CL43" s="23"/>
      <c r="CM43" s="33"/>
      <c r="CN43" s="23"/>
      <c r="DA43" s="16"/>
      <c r="DB43" s="19"/>
      <c r="DC43" s="16"/>
      <c r="DD43" s="23"/>
      <c r="DE43" s="33"/>
      <c r="DF43" s="23"/>
      <c r="DG43" s="33"/>
      <c r="DH43" s="23"/>
      <c r="DI43" s="33"/>
      <c r="DJ43" s="23"/>
      <c r="DK43" s="33"/>
      <c r="DL43" s="23"/>
      <c r="DM43" s="16"/>
      <c r="DN43" s="19"/>
      <c r="DO43" s="16"/>
      <c r="DP43" s="23"/>
      <c r="DQ43" s="33"/>
      <c r="DR43" s="23"/>
      <c r="DS43" s="33"/>
      <c r="DT43" s="23"/>
      <c r="DU43" s="33"/>
      <c r="DV43" s="23"/>
      <c r="DW43" s="33"/>
      <c r="DX43" s="23"/>
      <c r="DY43" s="45" t="s">
        <v>33</v>
      </c>
      <c r="DZ43" s="19">
        <f t="shared" ref="DZ43" si="38">EJ43+ED43+EB43</f>
        <v>654390</v>
      </c>
      <c r="EA43" s="21" t="s">
        <v>33</v>
      </c>
      <c r="EB43" s="27">
        <v>654390</v>
      </c>
      <c r="EC43" s="24" t="s">
        <v>33</v>
      </c>
      <c r="ED43" s="27"/>
      <c r="EE43" s="24" t="s">
        <v>33</v>
      </c>
      <c r="EF43" s="27"/>
      <c r="EG43" s="24" t="s">
        <v>33</v>
      </c>
      <c r="EH43" s="27"/>
      <c r="EI43" s="24" t="s">
        <v>33</v>
      </c>
      <c r="EJ43" s="27"/>
      <c r="EL43" s="18">
        <f t="shared" si="35"/>
        <v>1469</v>
      </c>
      <c r="EN43" s="19">
        <v>1469</v>
      </c>
      <c r="EO43" s="19"/>
      <c r="EP43" s="26"/>
      <c r="EQ43" s="19"/>
      <c r="ER43" s="19"/>
      <c r="ES43" s="19"/>
      <c r="ET43" s="19"/>
      <c r="EU43" s="19"/>
      <c r="EV43" s="19"/>
      <c r="EX43" s="18">
        <f t="shared" si="36"/>
        <v>0</v>
      </c>
      <c r="EZ43" s="19"/>
      <c r="FA43" s="19"/>
      <c r="FB43" s="26"/>
      <c r="FC43" s="19"/>
      <c r="FD43" s="19"/>
      <c r="FE43" s="19"/>
      <c r="FF43" s="19"/>
      <c r="FG43" s="19"/>
      <c r="FH43" s="19"/>
      <c r="FJ43" s="18">
        <f t="shared" si="37"/>
        <v>0</v>
      </c>
      <c r="FL43" s="19"/>
      <c r="FM43" s="19"/>
      <c r="FN43" s="26"/>
      <c r="FO43" s="19"/>
      <c r="FP43" s="19"/>
      <c r="FQ43" s="19"/>
      <c r="FR43" s="19"/>
      <c r="FS43" s="19"/>
      <c r="FT43" s="19"/>
    </row>
    <row r="44" spans="2:176" ht="18.95">
      <c r="B44" s="16"/>
      <c r="C44" s="44" t="s">
        <v>60</v>
      </c>
      <c r="D44" s="44"/>
      <c r="E44" s="16"/>
      <c r="F44" s="16"/>
      <c r="G44" s="16"/>
      <c r="H44" s="16"/>
      <c r="I44" s="45" t="s">
        <v>33</v>
      </c>
      <c r="J44" s="19">
        <f t="shared" ref="J44:J51" si="39">T44+N44+L44</f>
        <v>73735</v>
      </c>
      <c r="K44" s="21" t="s">
        <v>33</v>
      </c>
      <c r="L44" s="23">
        <v>73735</v>
      </c>
      <c r="M44" s="24" t="s">
        <v>33</v>
      </c>
      <c r="N44" s="23"/>
      <c r="O44" s="24" t="s">
        <v>33</v>
      </c>
      <c r="P44" s="23"/>
      <c r="Q44" s="24" t="s">
        <v>33</v>
      </c>
      <c r="R44" s="23"/>
      <c r="S44" s="24" t="s">
        <v>33</v>
      </c>
      <c r="T44" s="23"/>
      <c r="U44" s="45" t="s">
        <v>33</v>
      </c>
      <c r="V44" s="19">
        <f t="shared" ref="V44:V51" si="40">AF44+Z44+X44</f>
        <v>71164</v>
      </c>
      <c r="W44" s="21" t="s">
        <v>33</v>
      </c>
      <c r="X44" s="23">
        <v>71164</v>
      </c>
      <c r="Y44" s="24" t="s">
        <v>33</v>
      </c>
      <c r="Z44" s="23"/>
      <c r="AA44" s="24" t="s">
        <v>33</v>
      </c>
      <c r="AB44" s="23"/>
      <c r="AC44" s="24" t="s">
        <v>33</v>
      </c>
      <c r="AD44" s="23"/>
      <c r="AE44" s="24" t="s">
        <v>33</v>
      </c>
      <c r="AF44" s="23"/>
      <c r="AG44" s="45" t="s">
        <v>33</v>
      </c>
      <c r="AH44" s="19">
        <f t="shared" ref="AH44:AH51" si="41">AR44+AL44+AJ44</f>
        <v>71164</v>
      </c>
      <c r="AI44" s="21" t="s">
        <v>33</v>
      </c>
      <c r="AJ44" s="23">
        <v>71164</v>
      </c>
      <c r="AK44" s="24" t="s">
        <v>33</v>
      </c>
      <c r="AL44" s="23"/>
      <c r="AM44" s="24" t="s">
        <v>33</v>
      </c>
      <c r="AN44" s="23"/>
      <c r="AO44" s="24" t="s">
        <v>33</v>
      </c>
      <c r="AP44" s="23"/>
      <c r="AQ44" s="24" t="s">
        <v>33</v>
      </c>
      <c r="AR44" s="23"/>
      <c r="AS44" s="45" t="s">
        <v>33</v>
      </c>
      <c r="AT44" s="19">
        <f t="shared" ref="AT44:AT51" si="42">BD44+AX44+AV44</f>
        <v>71164</v>
      </c>
      <c r="AU44" s="21" t="s">
        <v>33</v>
      </c>
      <c r="AV44" s="23">
        <v>71164</v>
      </c>
      <c r="AW44" s="24" t="s">
        <v>33</v>
      </c>
      <c r="AX44" s="23"/>
      <c r="AY44" s="24" t="s">
        <v>33</v>
      </c>
      <c r="AZ44" s="23"/>
      <c r="BA44" s="24" t="s">
        <v>33</v>
      </c>
      <c r="BB44" s="23"/>
      <c r="BC44" s="24" t="s">
        <v>33</v>
      </c>
      <c r="BD44" s="23"/>
      <c r="BE44" s="45" t="s">
        <v>33</v>
      </c>
      <c r="BF44" s="19">
        <f t="shared" ref="BF44:BF51" si="43">BP44+BJ44+BH44</f>
        <v>209701</v>
      </c>
      <c r="BG44" s="21" t="s">
        <v>33</v>
      </c>
      <c r="BH44" s="23">
        <v>209701</v>
      </c>
      <c r="BI44" s="24" t="s">
        <v>33</v>
      </c>
      <c r="BJ44" s="23"/>
      <c r="BK44" s="24" t="s">
        <v>33</v>
      </c>
      <c r="BL44" s="23"/>
      <c r="BM44" s="24" t="s">
        <v>33</v>
      </c>
      <c r="BN44" s="23"/>
      <c r="BO44" s="24" t="s">
        <v>33</v>
      </c>
      <c r="BP44" s="23"/>
      <c r="BQ44" s="45" t="s">
        <v>33</v>
      </c>
      <c r="BR44" s="19">
        <f t="shared" ref="BR44:BR51" si="44">CB44+BV44+BT44</f>
        <v>1566974</v>
      </c>
      <c r="BS44" s="21" t="s">
        <v>33</v>
      </c>
      <c r="BT44" s="23">
        <v>1566974</v>
      </c>
      <c r="BU44" s="24" t="s">
        <v>33</v>
      </c>
      <c r="BV44" s="23"/>
      <c r="BW44" s="24" t="s">
        <v>33</v>
      </c>
      <c r="BX44" s="23"/>
      <c r="BY44" s="24" t="s">
        <v>33</v>
      </c>
      <c r="BZ44" s="23"/>
      <c r="CA44" s="24" t="s">
        <v>33</v>
      </c>
      <c r="CB44" s="23"/>
      <c r="CC44" s="45" t="s">
        <v>33</v>
      </c>
      <c r="CD44" s="19">
        <f t="shared" ref="CD44:CD51" si="45">CN44+CH44+CF44</f>
        <v>2737196</v>
      </c>
      <c r="CE44" s="21" t="s">
        <v>33</v>
      </c>
      <c r="CF44" s="23">
        <v>2737196</v>
      </c>
      <c r="CG44" s="24" t="s">
        <v>33</v>
      </c>
      <c r="CH44" s="23"/>
      <c r="CI44" s="24" t="s">
        <v>33</v>
      </c>
      <c r="CJ44" s="23"/>
      <c r="CK44" s="24" t="s">
        <v>33</v>
      </c>
      <c r="CL44" s="23"/>
      <c r="CM44" s="24" t="s">
        <v>33</v>
      </c>
      <c r="CN44" s="23"/>
      <c r="CO44" s="45" t="s">
        <v>33</v>
      </c>
      <c r="CP44" s="19">
        <f t="shared" ref="CP44:CP51" si="46">CZ44+CT44+CR44</f>
        <v>2609947</v>
      </c>
      <c r="CQ44" s="21" t="s">
        <v>33</v>
      </c>
      <c r="CR44" s="23">
        <v>2609947</v>
      </c>
      <c r="CS44" s="24" t="s">
        <v>33</v>
      </c>
      <c r="CT44" s="23"/>
      <c r="CU44" s="24" t="s">
        <v>33</v>
      </c>
      <c r="CV44" s="23"/>
      <c r="CW44" s="24" t="s">
        <v>33</v>
      </c>
      <c r="CX44" s="23"/>
      <c r="CY44" s="24" t="s">
        <v>33</v>
      </c>
      <c r="CZ44" s="23"/>
      <c r="DA44" s="45" t="s">
        <v>33</v>
      </c>
      <c r="DB44" s="19">
        <f t="shared" ref="DB44:DB51" si="47">DL44+DF44+DD44</f>
        <v>2264441</v>
      </c>
      <c r="DC44" s="21" t="s">
        <v>33</v>
      </c>
      <c r="DD44" s="23">
        <v>2264441</v>
      </c>
      <c r="DE44" s="24" t="s">
        <v>33</v>
      </c>
      <c r="DF44" s="23"/>
      <c r="DG44" s="24" t="s">
        <v>33</v>
      </c>
      <c r="DH44" s="23"/>
      <c r="DI44" s="24" t="s">
        <v>33</v>
      </c>
      <c r="DJ44" s="23"/>
      <c r="DK44" s="24" t="s">
        <v>33</v>
      </c>
      <c r="DL44" s="23"/>
      <c r="DM44" s="45" t="s">
        <v>33</v>
      </c>
      <c r="DN44" s="77">
        <f t="shared" ref="DN44:DN51" si="48">DX44+DR44+DP44</f>
        <v>0</v>
      </c>
      <c r="DO44" s="21" t="s">
        <v>33</v>
      </c>
      <c r="DP44" s="23"/>
      <c r="DQ44" s="24" t="s">
        <v>33</v>
      </c>
      <c r="DR44" s="23"/>
      <c r="DS44" s="24" t="s">
        <v>33</v>
      </c>
      <c r="DT44" s="23"/>
      <c r="DU44" s="24" t="s">
        <v>33</v>
      </c>
      <c r="DV44" s="23"/>
      <c r="DW44" s="24" t="s">
        <v>33</v>
      </c>
      <c r="DX44" s="23"/>
      <c r="EL44" s="18">
        <f t="shared" si="35"/>
        <v>0</v>
      </c>
      <c r="EN44" s="19"/>
      <c r="EO44" s="19"/>
      <c r="EP44" s="26"/>
      <c r="EQ44" s="19"/>
      <c r="ER44" s="19"/>
      <c r="ES44" s="19"/>
      <c r="ET44" s="19"/>
      <c r="EU44" s="19"/>
      <c r="EV44" s="19"/>
      <c r="EX44" s="18">
        <f t="shared" si="36"/>
        <v>0</v>
      </c>
      <c r="EZ44" s="19"/>
      <c r="FA44" s="19"/>
      <c r="FB44" s="26"/>
      <c r="FC44" s="19"/>
      <c r="FD44" s="19"/>
      <c r="FE44" s="19"/>
      <c r="FF44" s="19"/>
      <c r="FG44" s="19"/>
      <c r="FH44" s="19"/>
      <c r="FJ44" s="18">
        <f t="shared" si="37"/>
        <v>0</v>
      </c>
      <c r="FL44" s="19"/>
      <c r="FM44" s="19"/>
      <c r="FN44" s="26"/>
      <c r="FO44" s="19"/>
      <c r="FP44" s="19"/>
      <c r="FQ44" s="19"/>
      <c r="FR44" s="19"/>
      <c r="FS44" s="19"/>
      <c r="FT44" s="19"/>
    </row>
    <row r="45" spans="2:176" ht="18.600000000000001" hidden="1" customHeight="1">
      <c r="B45" s="16"/>
      <c r="C45" s="46" t="s">
        <v>61</v>
      </c>
      <c r="D45" s="44"/>
      <c r="E45" s="16"/>
      <c r="F45" s="16"/>
      <c r="G45" s="16"/>
      <c r="H45" s="16"/>
      <c r="I45" s="45"/>
      <c r="J45" s="19">
        <f t="shared" si="39"/>
        <v>0</v>
      </c>
      <c r="K45" s="21"/>
      <c r="L45" s="23"/>
      <c r="M45" s="24"/>
      <c r="N45" s="23"/>
      <c r="O45" s="24"/>
      <c r="P45" s="23"/>
      <c r="Q45" s="24"/>
      <c r="R45" s="23"/>
      <c r="S45" s="24"/>
      <c r="T45" s="23"/>
      <c r="U45" s="45"/>
      <c r="V45" s="19">
        <f t="shared" si="40"/>
        <v>0</v>
      </c>
      <c r="W45" s="21"/>
      <c r="X45" s="23"/>
      <c r="Y45" s="24"/>
      <c r="Z45" s="23"/>
      <c r="AA45" s="24"/>
      <c r="AB45" s="23"/>
      <c r="AC45" s="24"/>
      <c r="AD45" s="23"/>
      <c r="AE45" s="24"/>
      <c r="AF45" s="23"/>
      <c r="AG45" s="45"/>
      <c r="AH45" s="19">
        <f t="shared" si="41"/>
        <v>0</v>
      </c>
      <c r="AI45" s="21"/>
      <c r="AJ45" s="23"/>
      <c r="AK45" s="24"/>
      <c r="AL45" s="23"/>
      <c r="AM45" s="24"/>
      <c r="AN45" s="23"/>
      <c r="AO45" s="24"/>
      <c r="AP45" s="23"/>
      <c r="AQ45" s="24"/>
      <c r="AR45" s="23"/>
      <c r="AS45" s="45"/>
      <c r="AT45" s="19">
        <f t="shared" si="42"/>
        <v>1979</v>
      </c>
      <c r="AU45" s="21"/>
      <c r="AV45" s="23">
        <v>1979</v>
      </c>
      <c r="AW45" s="24"/>
      <c r="AX45" s="23"/>
      <c r="AY45" s="24"/>
      <c r="AZ45" s="23"/>
      <c r="BA45" s="24"/>
      <c r="BB45" s="23"/>
      <c r="BC45" s="24"/>
      <c r="BD45" s="23"/>
      <c r="BE45" s="45"/>
      <c r="BF45" s="19">
        <f t="shared" si="43"/>
        <v>0</v>
      </c>
      <c r="BG45" s="21"/>
      <c r="BH45" s="23"/>
      <c r="BI45" s="24"/>
      <c r="BJ45" s="23"/>
      <c r="BK45" s="24"/>
      <c r="BL45" s="23"/>
      <c r="BM45" s="24"/>
      <c r="BN45" s="23"/>
      <c r="BO45" s="24"/>
      <c r="BP45" s="23"/>
      <c r="BQ45" s="45"/>
      <c r="BR45" s="19">
        <f t="shared" si="44"/>
        <v>0</v>
      </c>
      <c r="BS45" s="21"/>
      <c r="BT45" s="23"/>
      <c r="BU45" s="24"/>
      <c r="BV45" s="23"/>
      <c r="BW45" s="24"/>
      <c r="BX45" s="23"/>
      <c r="BY45" s="24"/>
      <c r="BZ45" s="23"/>
      <c r="CA45" s="24"/>
      <c r="CB45" s="23"/>
      <c r="CC45" s="45"/>
      <c r="CD45" s="19">
        <f t="shared" si="45"/>
        <v>0</v>
      </c>
      <c r="CE45" s="21"/>
      <c r="CF45" s="23"/>
      <c r="CG45" s="24"/>
      <c r="CH45" s="23"/>
      <c r="CI45" s="24"/>
      <c r="CJ45" s="23"/>
      <c r="CK45" s="24"/>
      <c r="CL45" s="23"/>
      <c r="CM45" s="24"/>
      <c r="CN45" s="23"/>
      <c r="CO45" s="45"/>
      <c r="CP45" s="19">
        <f t="shared" si="46"/>
        <v>0</v>
      </c>
      <c r="CQ45" s="21"/>
      <c r="CR45" s="23"/>
      <c r="CS45" s="24"/>
      <c r="CT45" s="23"/>
      <c r="CU45" s="24"/>
      <c r="CV45" s="23"/>
      <c r="CW45" s="24"/>
      <c r="CX45" s="23"/>
      <c r="CY45" s="24"/>
      <c r="CZ45" s="23"/>
      <c r="DA45" s="45"/>
      <c r="DB45" s="19">
        <f t="shared" si="47"/>
        <v>0</v>
      </c>
      <c r="DC45" s="21"/>
      <c r="DD45" s="23"/>
      <c r="DE45" s="24"/>
      <c r="DF45" s="23"/>
      <c r="DG45" s="24"/>
      <c r="DH45" s="23"/>
      <c r="DI45" s="24"/>
      <c r="DJ45" s="23"/>
      <c r="DK45" s="24"/>
      <c r="DL45" s="23"/>
      <c r="DM45" s="45" t="s">
        <v>33</v>
      </c>
      <c r="DN45" s="19">
        <f t="shared" si="48"/>
        <v>1138031</v>
      </c>
      <c r="DO45" s="21" t="s">
        <v>33</v>
      </c>
      <c r="DP45" s="23">
        <v>1138031</v>
      </c>
      <c r="DQ45" s="24" t="s">
        <v>33</v>
      </c>
      <c r="DR45" s="23"/>
      <c r="DS45" s="24" t="s">
        <v>33</v>
      </c>
      <c r="DT45" s="23"/>
      <c r="DU45" s="24" t="s">
        <v>33</v>
      </c>
      <c r="DV45" s="23"/>
      <c r="DW45" s="24" t="s">
        <v>33</v>
      </c>
      <c r="DX45" s="23"/>
      <c r="EL45" s="18">
        <f t="shared" si="35"/>
        <v>0</v>
      </c>
      <c r="EM45" s="19"/>
      <c r="EN45" s="19"/>
      <c r="EO45" s="19"/>
      <c r="EP45" s="26"/>
      <c r="EQ45" s="19"/>
      <c r="ER45" s="19"/>
      <c r="ES45" s="19"/>
      <c r="ET45" s="19"/>
      <c r="EU45" s="19"/>
      <c r="EV45" s="19"/>
      <c r="EX45" s="18">
        <f t="shared" si="36"/>
        <v>0</v>
      </c>
      <c r="EY45" s="19"/>
      <c r="EZ45" s="19"/>
      <c r="FA45" s="19"/>
      <c r="FB45" s="26"/>
      <c r="FC45" s="19"/>
      <c r="FD45" s="19"/>
      <c r="FE45" s="19"/>
      <c r="FF45" s="19"/>
      <c r="FG45" s="19"/>
      <c r="FH45" s="19"/>
      <c r="FJ45" s="18">
        <f t="shared" si="37"/>
        <v>0</v>
      </c>
      <c r="FK45" s="19"/>
      <c r="FL45" s="19"/>
      <c r="FM45" s="19"/>
      <c r="FN45" s="26"/>
      <c r="FO45" s="19"/>
      <c r="FP45" s="19"/>
      <c r="FQ45" s="19"/>
      <c r="FR45" s="19"/>
      <c r="FS45" s="19"/>
      <c r="FT45" s="19"/>
    </row>
    <row r="46" spans="2:176" ht="18.95">
      <c r="B46" s="16"/>
      <c r="C46" s="20"/>
      <c r="D46" s="20" t="s">
        <v>62</v>
      </c>
      <c r="E46" s="16"/>
      <c r="F46" s="16"/>
      <c r="G46" s="16"/>
      <c r="H46" s="16"/>
      <c r="I46" s="45"/>
      <c r="J46" s="19">
        <f t="shared" si="39"/>
        <v>434289714</v>
      </c>
      <c r="K46" s="21"/>
      <c r="L46" s="23">
        <v>7194380</v>
      </c>
      <c r="M46" s="24"/>
      <c r="N46" s="23">
        <f>R46+P46</f>
        <v>427095334</v>
      </c>
      <c r="O46" s="24"/>
      <c r="P46" s="23">
        <v>338398673</v>
      </c>
      <c r="Q46" s="24"/>
      <c r="R46" s="23">
        <v>88696661</v>
      </c>
      <c r="S46" s="24"/>
      <c r="T46" s="23"/>
      <c r="U46" s="45"/>
      <c r="V46" s="19">
        <f t="shared" si="40"/>
        <v>433557107</v>
      </c>
      <c r="W46" s="21"/>
      <c r="X46" s="23">
        <v>6853621</v>
      </c>
      <c r="Y46" s="24"/>
      <c r="Z46" s="23">
        <f>AD46+AB46</f>
        <v>426703486</v>
      </c>
      <c r="AA46" s="24"/>
      <c r="AB46" s="23">
        <v>338006824</v>
      </c>
      <c r="AC46" s="24"/>
      <c r="AD46" s="23">
        <v>88696662</v>
      </c>
      <c r="AE46" s="24"/>
      <c r="AF46" s="23"/>
      <c r="AG46" s="45"/>
      <c r="AH46" s="19">
        <f t="shared" si="41"/>
        <v>432898640</v>
      </c>
      <c r="AI46" s="21"/>
      <c r="AJ46" s="23">
        <v>5576508</v>
      </c>
      <c r="AK46" s="24"/>
      <c r="AL46" s="23">
        <f>AP46+AN46</f>
        <v>427322132</v>
      </c>
      <c r="AM46" s="24"/>
      <c r="AN46" s="23">
        <v>338625470</v>
      </c>
      <c r="AO46" s="24"/>
      <c r="AP46" s="23">
        <v>88696662</v>
      </c>
      <c r="AQ46" s="24"/>
      <c r="AR46" s="23"/>
      <c r="AS46" s="45"/>
      <c r="AT46" s="19">
        <f t="shared" si="42"/>
        <v>9506069</v>
      </c>
      <c r="AU46" s="21"/>
      <c r="AV46" s="23">
        <v>9363287</v>
      </c>
      <c r="AW46" s="24"/>
      <c r="AX46" s="23">
        <f>BB46+AZ46</f>
        <v>142782</v>
      </c>
      <c r="AY46" s="24"/>
      <c r="AZ46" s="23">
        <v>142782</v>
      </c>
      <c r="BA46" s="24"/>
      <c r="BB46" s="23"/>
      <c r="BC46" s="24"/>
      <c r="BD46" s="23"/>
      <c r="BE46" s="45"/>
      <c r="BF46" s="19">
        <f t="shared" si="43"/>
        <v>11933447</v>
      </c>
      <c r="BG46" s="21"/>
      <c r="BH46" s="23">
        <v>11869430</v>
      </c>
      <c r="BI46" s="24"/>
      <c r="BJ46" s="23">
        <f>BN46+BL46</f>
        <v>64017</v>
      </c>
      <c r="BK46" s="24"/>
      <c r="BL46" s="23">
        <v>64017</v>
      </c>
      <c r="BM46" s="24"/>
      <c r="BN46" s="23"/>
      <c r="BO46" s="24"/>
      <c r="BP46" s="23"/>
      <c r="BQ46" s="45"/>
      <c r="BR46" s="19">
        <f t="shared" si="44"/>
        <v>8082801</v>
      </c>
      <c r="BS46" s="21"/>
      <c r="BT46" s="23">
        <f>7861140+178163</f>
        <v>8039303</v>
      </c>
      <c r="BU46" s="24"/>
      <c r="BV46" s="23">
        <f>BZ46+BX46</f>
        <v>43498</v>
      </c>
      <c r="BW46" s="24"/>
      <c r="BX46" s="23">
        <v>43498</v>
      </c>
      <c r="BY46" s="24"/>
      <c r="BZ46" s="23"/>
      <c r="CA46" s="24"/>
      <c r="CB46" s="23"/>
      <c r="CC46" s="45"/>
      <c r="CD46" s="19">
        <f t="shared" si="45"/>
        <v>9700149</v>
      </c>
      <c r="CE46" s="21"/>
      <c r="CF46" s="23">
        <v>9657548</v>
      </c>
      <c r="CG46" s="24"/>
      <c r="CH46" s="23">
        <f>CL46+CJ46</f>
        <v>42601</v>
      </c>
      <c r="CI46" s="24"/>
      <c r="CJ46" s="23">
        <v>32292</v>
      </c>
      <c r="CK46" s="24"/>
      <c r="CL46" s="23">
        <v>10309</v>
      </c>
      <c r="CM46" s="24"/>
      <c r="CN46" s="23"/>
      <c r="CO46" s="45"/>
      <c r="CP46" s="19">
        <f t="shared" si="46"/>
        <v>178748173</v>
      </c>
      <c r="CQ46" s="21"/>
      <c r="CR46" s="23">
        <f>179036256-300105+12022</f>
        <v>178748173</v>
      </c>
      <c r="CS46" s="24"/>
      <c r="CT46" s="28">
        <f>CX46+CV46</f>
        <v>0</v>
      </c>
      <c r="CU46" s="24"/>
      <c r="CV46" s="23"/>
      <c r="CW46" s="24"/>
      <c r="CX46" s="23"/>
      <c r="CY46" s="24"/>
      <c r="CZ46" s="23"/>
      <c r="DA46" s="45"/>
      <c r="DB46" s="19">
        <f t="shared" si="47"/>
        <v>69976973</v>
      </c>
      <c r="DC46" s="21"/>
      <c r="DD46" s="23">
        <v>69976973</v>
      </c>
      <c r="DE46" s="24"/>
      <c r="DF46" s="28">
        <f>DJ46+DH46</f>
        <v>0</v>
      </c>
      <c r="DG46" s="24"/>
      <c r="DH46" s="23"/>
      <c r="DI46" s="24"/>
      <c r="DJ46" s="23"/>
      <c r="DK46" s="24"/>
      <c r="DL46" s="23"/>
      <c r="DM46" s="45"/>
      <c r="DN46" s="19">
        <f t="shared" si="48"/>
        <v>180206102</v>
      </c>
      <c r="DO46" s="21"/>
      <c r="DP46" s="23">
        <f>180414916-208814</f>
        <v>180206102</v>
      </c>
      <c r="DQ46" s="24"/>
      <c r="DR46" s="28">
        <f>DV46+DT46</f>
        <v>0</v>
      </c>
      <c r="DS46" s="24"/>
      <c r="DT46" s="23"/>
      <c r="DU46" s="24"/>
      <c r="DV46" s="23"/>
      <c r="DW46" s="24"/>
      <c r="DX46" s="23"/>
      <c r="DZ46" s="19">
        <f t="shared" ref="DZ46" si="49">EJ46+ED46+EB46</f>
        <v>52377631</v>
      </c>
      <c r="EA46" s="21"/>
      <c r="EB46" s="27">
        <v>52377631</v>
      </c>
      <c r="EL46" s="18">
        <f t="shared" si="35"/>
        <v>11667607</v>
      </c>
      <c r="EM46" s="19"/>
      <c r="EN46" s="19">
        <v>11667607</v>
      </c>
      <c r="EO46" s="19"/>
      <c r="EP46" s="26"/>
      <c r="EQ46" s="19"/>
      <c r="ER46" s="19"/>
      <c r="ES46" s="19"/>
      <c r="ET46" s="19"/>
      <c r="EU46" s="19"/>
      <c r="EV46" s="19"/>
      <c r="EX46" s="18">
        <f t="shared" si="36"/>
        <v>9241566</v>
      </c>
      <c r="EY46" s="19"/>
      <c r="EZ46" s="19">
        <v>9241566</v>
      </c>
      <c r="FA46" s="19"/>
      <c r="FB46" s="26"/>
      <c r="FC46" s="19"/>
      <c r="FD46" s="19"/>
      <c r="FE46" s="19"/>
      <c r="FF46" s="19"/>
      <c r="FG46" s="19"/>
      <c r="FH46" s="19"/>
      <c r="FJ46" s="18">
        <f t="shared" si="37"/>
        <v>10730528</v>
      </c>
      <c r="FK46" s="19"/>
      <c r="FL46" s="19">
        <v>8399180</v>
      </c>
      <c r="FM46" s="19"/>
      <c r="FN46" s="26">
        <f t="shared" ref="FN46" si="50">SUM(FP46:FR46)</f>
        <v>2331348</v>
      </c>
      <c r="FO46" s="19"/>
      <c r="FP46" s="19">
        <v>1667986</v>
      </c>
      <c r="FQ46" s="19"/>
      <c r="FR46" s="19">
        <v>663362</v>
      </c>
      <c r="FS46" s="19"/>
      <c r="FT46" s="19"/>
    </row>
    <row r="47" spans="2:176" ht="18" customHeight="1">
      <c r="B47" s="16"/>
      <c r="C47" s="20"/>
      <c r="D47" s="20" t="s">
        <v>63</v>
      </c>
      <c r="E47" s="16"/>
      <c r="F47" s="16"/>
      <c r="G47" s="16"/>
      <c r="H47" s="16"/>
      <c r="I47" s="18"/>
      <c r="J47" s="19">
        <f>T47+N47+L47</f>
        <v>40193525</v>
      </c>
      <c r="K47" s="19"/>
      <c r="L47" s="23">
        <v>96418</v>
      </c>
      <c r="M47" s="26"/>
      <c r="N47" s="23">
        <f>R47+P47</f>
        <v>40097107</v>
      </c>
      <c r="O47" s="23"/>
      <c r="P47" s="23">
        <v>21937416</v>
      </c>
      <c r="Q47" s="23"/>
      <c r="R47" s="23">
        <v>18159691</v>
      </c>
      <c r="S47" s="23"/>
      <c r="T47" s="23"/>
      <c r="U47" s="18"/>
      <c r="V47" s="19">
        <f>AF47+Z47+X47</f>
        <v>10855415</v>
      </c>
      <c r="W47" s="19"/>
      <c r="X47" s="23">
        <v>213553</v>
      </c>
      <c r="Y47" s="26"/>
      <c r="Z47" s="23">
        <f>AD47+AB47</f>
        <v>10641862</v>
      </c>
      <c r="AA47" s="23"/>
      <c r="AB47" s="23">
        <v>7956663</v>
      </c>
      <c r="AC47" s="23"/>
      <c r="AD47" s="23">
        <v>2685199</v>
      </c>
      <c r="AE47" s="23"/>
      <c r="AF47" s="23"/>
      <c r="AG47" s="18"/>
      <c r="AH47" s="19">
        <f>AR47+AL47+AJ47</f>
        <v>7472459</v>
      </c>
      <c r="AI47" s="19"/>
      <c r="AJ47" s="23">
        <v>383911</v>
      </c>
      <c r="AK47" s="26"/>
      <c r="AL47" s="23">
        <f>AP47+AN47</f>
        <v>7088548</v>
      </c>
      <c r="AM47" s="23"/>
      <c r="AN47" s="23">
        <v>4717818</v>
      </c>
      <c r="AO47" s="23"/>
      <c r="AP47" s="23">
        <v>2370730</v>
      </c>
      <c r="AQ47" s="23"/>
      <c r="AR47" s="23"/>
      <c r="AS47" s="18"/>
      <c r="AT47" s="19">
        <f>BD47+AX47+AV47</f>
        <v>9145698</v>
      </c>
      <c r="AU47" s="19"/>
      <c r="AV47" s="23">
        <v>1888104</v>
      </c>
      <c r="AW47" s="26"/>
      <c r="AX47" s="23">
        <f>BB47+AZ47</f>
        <v>7257594</v>
      </c>
      <c r="AY47" s="23"/>
      <c r="AZ47" s="23">
        <v>5036365</v>
      </c>
      <c r="BA47" s="23"/>
      <c r="BB47" s="23">
        <v>2221229</v>
      </c>
      <c r="BC47" s="23"/>
      <c r="BD47" s="23"/>
      <c r="BE47" s="18"/>
      <c r="BF47" s="19">
        <f>BP47+BJ47+BH47</f>
        <v>20637319</v>
      </c>
      <c r="BG47" s="19"/>
      <c r="BH47" s="23">
        <v>14350552</v>
      </c>
      <c r="BI47" s="26"/>
      <c r="BJ47" s="23">
        <f>BN47+BL47</f>
        <v>6286767</v>
      </c>
      <c r="BK47" s="23"/>
      <c r="BL47" s="23">
        <v>3802939</v>
      </c>
      <c r="BM47" s="23"/>
      <c r="BN47" s="23">
        <v>2483828</v>
      </c>
      <c r="BO47" s="23"/>
      <c r="BP47" s="23"/>
      <c r="BQ47" s="18"/>
      <c r="BR47" s="19">
        <f>CB47+BV47+BT47</f>
        <v>9390093</v>
      </c>
      <c r="BS47" s="19"/>
      <c r="BT47" s="23">
        <v>3184459</v>
      </c>
      <c r="BU47" s="26"/>
      <c r="BV47" s="23">
        <f>BZ47+BX47</f>
        <v>6205634</v>
      </c>
      <c r="BW47" s="23"/>
      <c r="BX47" s="23">
        <v>3561168</v>
      </c>
      <c r="BY47" s="23"/>
      <c r="BZ47" s="23">
        <v>2644466</v>
      </c>
      <c r="CA47" s="23"/>
      <c r="CB47" s="23"/>
      <c r="CC47" s="18"/>
      <c r="CD47" s="19">
        <f>CN47+CH47+CF47</f>
        <v>3252177</v>
      </c>
      <c r="CE47" s="19"/>
      <c r="CF47" s="23">
        <v>2638143</v>
      </c>
      <c r="CG47" s="26"/>
      <c r="CH47" s="23">
        <f>CL47+CJ47</f>
        <v>614034</v>
      </c>
      <c r="CI47" s="23"/>
      <c r="CJ47" s="23">
        <v>580134</v>
      </c>
      <c r="CK47" s="23"/>
      <c r="CL47" s="23">
        <v>33900</v>
      </c>
      <c r="CM47" s="23"/>
      <c r="CN47" s="23"/>
      <c r="CO47" s="18"/>
      <c r="CP47" s="19">
        <f>CZ47+CT47+CR47</f>
        <v>0</v>
      </c>
      <c r="CQ47" s="19"/>
      <c r="CR47" s="23"/>
      <c r="CS47" s="26"/>
      <c r="CT47" s="28">
        <f>CX47+CV47</f>
        <v>0</v>
      </c>
      <c r="CU47" s="23"/>
      <c r="CV47" s="23"/>
      <c r="CW47" s="23"/>
      <c r="CX47" s="23"/>
      <c r="CY47" s="23"/>
      <c r="CZ47" s="23"/>
      <c r="DA47" s="18"/>
      <c r="DB47" s="19">
        <f>DL47+DF47+DD47</f>
        <v>0</v>
      </c>
      <c r="DC47" s="19"/>
      <c r="DD47" s="23"/>
      <c r="DE47" s="26"/>
      <c r="DF47" s="23">
        <f>DJ47+DH47</f>
        <v>0</v>
      </c>
      <c r="DG47" s="23"/>
      <c r="DH47" s="23"/>
      <c r="DI47" s="23"/>
      <c r="DJ47" s="23"/>
      <c r="DK47" s="23"/>
      <c r="DL47" s="23"/>
      <c r="DM47" s="18"/>
      <c r="DN47" s="19">
        <f>DX47+DR47+DP47</f>
        <v>62196184</v>
      </c>
      <c r="DO47" s="19"/>
      <c r="DP47" s="23">
        <v>59925972</v>
      </c>
      <c r="DQ47" s="26"/>
      <c r="DR47" s="23">
        <f>DV47+DT47</f>
        <v>2270212</v>
      </c>
      <c r="DS47" s="23"/>
      <c r="DT47" s="23">
        <v>609140</v>
      </c>
      <c r="DU47" s="23"/>
      <c r="DV47" s="23">
        <v>1661072</v>
      </c>
      <c r="DW47" s="23"/>
      <c r="DX47" s="23"/>
      <c r="DZ47" s="19">
        <f>EJ47+ED47+EB47</f>
        <v>5305357</v>
      </c>
      <c r="EA47" s="19"/>
      <c r="EB47" s="27">
        <v>3035145</v>
      </c>
      <c r="EC47" s="26"/>
      <c r="ED47" s="27">
        <f>EH47+EF47</f>
        <v>2270212</v>
      </c>
      <c r="EE47" s="27"/>
      <c r="EF47" s="27">
        <v>609140</v>
      </c>
      <c r="EG47" s="27"/>
      <c r="EH47" s="27">
        <v>1661072</v>
      </c>
      <c r="EI47" s="27"/>
      <c r="EJ47" s="27"/>
      <c r="EL47" s="18">
        <f t="shared" si="35"/>
        <v>67364888</v>
      </c>
      <c r="EN47" s="19">
        <v>71443579</v>
      </c>
      <c r="EO47" s="19"/>
      <c r="EP47" s="26">
        <f t="shared" ref="EP47" si="51">SUM(ER47:ET47)</f>
        <v>-4078691</v>
      </c>
      <c r="EQ47" s="19"/>
      <c r="ER47" s="19"/>
      <c r="ES47" s="19"/>
      <c r="ET47" s="19">
        <v>-4078691</v>
      </c>
      <c r="EU47" s="19"/>
      <c r="EV47" s="19"/>
      <c r="EX47" s="18">
        <f t="shared" si="36"/>
        <v>5699335</v>
      </c>
      <c r="EZ47" s="19">
        <v>3532882</v>
      </c>
      <c r="FA47" s="19"/>
      <c r="FB47" s="26">
        <f t="shared" ref="FB47" si="52">SUM(FD47:FF47)</f>
        <v>2166453</v>
      </c>
      <c r="FC47" s="19"/>
      <c r="FD47" s="19">
        <v>1152796</v>
      </c>
      <c r="FE47" s="19"/>
      <c r="FF47" s="19">
        <v>1013657</v>
      </c>
      <c r="FG47" s="19"/>
      <c r="FH47" s="19"/>
      <c r="FJ47" s="18">
        <f t="shared" si="37"/>
        <v>5741325</v>
      </c>
      <c r="FL47" s="19">
        <v>5741325</v>
      </c>
      <c r="FM47" s="19"/>
      <c r="FN47" s="26">
        <f t="shared" ref="FN47" si="53">SUM(FP47:FR47)</f>
        <v>0</v>
      </c>
      <c r="FO47" s="19"/>
      <c r="FP47" s="19"/>
      <c r="FQ47" s="19"/>
      <c r="FR47" s="19"/>
      <c r="FS47" s="19"/>
      <c r="FT47" s="19"/>
    </row>
    <row r="48" spans="2:176" ht="18.95">
      <c r="B48" s="16"/>
      <c r="C48" s="20"/>
      <c r="D48" s="17" t="s">
        <v>64</v>
      </c>
      <c r="E48" s="16"/>
      <c r="F48" s="16"/>
      <c r="G48" s="16"/>
      <c r="H48" s="16"/>
      <c r="I48" s="18"/>
      <c r="J48" s="19"/>
      <c r="K48" s="19"/>
      <c r="L48" s="23"/>
      <c r="M48" s="26"/>
      <c r="N48" s="23"/>
      <c r="O48" s="23"/>
      <c r="P48" s="23"/>
      <c r="Q48" s="23"/>
      <c r="R48" s="23"/>
      <c r="S48" s="23"/>
      <c r="T48" s="23"/>
      <c r="U48" s="18"/>
      <c r="V48" s="19"/>
      <c r="W48" s="19"/>
      <c r="X48" s="23"/>
      <c r="Y48" s="26"/>
      <c r="Z48" s="23"/>
      <c r="AA48" s="23"/>
      <c r="AB48" s="23"/>
      <c r="AC48" s="23"/>
      <c r="AD48" s="23"/>
      <c r="AE48" s="23"/>
      <c r="AF48" s="23"/>
      <c r="AG48" s="18"/>
      <c r="AH48" s="19"/>
      <c r="AI48" s="19"/>
      <c r="AJ48" s="23"/>
      <c r="AK48" s="26"/>
      <c r="AL48" s="23"/>
      <c r="AM48" s="23"/>
      <c r="AN48" s="23"/>
      <c r="AO48" s="23"/>
      <c r="AP48" s="23"/>
      <c r="AQ48" s="23"/>
      <c r="AR48" s="23"/>
      <c r="AS48" s="18"/>
      <c r="AT48" s="19"/>
      <c r="AU48" s="19"/>
      <c r="AV48" s="23"/>
      <c r="AW48" s="26"/>
      <c r="AX48" s="23"/>
      <c r="AY48" s="23"/>
      <c r="AZ48" s="23"/>
      <c r="BA48" s="23"/>
      <c r="BB48" s="23"/>
      <c r="BC48" s="23"/>
      <c r="BD48" s="23"/>
      <c r="BE48" s="18"/>
      <c r="BF48" s="19">
        <f t="shared" si="43"/>
        <v>17987233</v>
      </c>
      <c r="BG48" s="19"/>
      <c r="BH48" s="23">
        <v>17987233</v>
      </c>
      <c r="BI48" s="26"/>
      <c r="BJ48" s="28">
        <f>BN48+BL48</f>
        <v>0</v>
      </c>
      <c r="BK48" s="23"/>
      <c r="BL48" s="23"/>
      <c r="BM48" s="23"/>
      <c r="BN48" s="23"/>
      <c r="BO48" s="23"/>
      <c r="BP48" s="23"/>
      <c r="BQ48" s="18"/>
      <c r="BR48" s="19">
        <f>CB48+BV48+BT48</f>
        <v>17987233</v>
      </c>
      <c r="BS48" s="19"/>
      <c r="BT48" s="23">
        <v>17987233</v>
      </c>
      <c r="BU48" s="26"/>
      <c r="BV48" s="28">
        <f>BZ48+BX48</f>
        <v>0</v>
      </c>
      <c r="BW48" s="23"/>
      <c r="BX48" s="23"/>
      <c r="BY48" s="23"/>
      <c r="BZ48" s="23"/>
      <c r="CA48" s="23"/>
      <c r="CB48" s="23"/>
      <c r="CC48" s="18"/>
      <c r="CD48" s="19">
        <f t="shared" si="45"/>
        <v>18593724</v>
      </c>
      <c r="CE48" s="19"/>
      <c r="CF48" s="23">
        <v>18593724</v>
      </c>
      <c r="CG48" s="26"/>
      <c r="CH48" s="28">
        <f>CL48+CJ48</f>
        <v>0</v>
      </c>
      <c r="CI48" s="23"/>
      <c r="CJ48" s="23"/>
      <c r="CK48" s="23"/>
      <c r="CL48" s="23"/>
      <c r="CM48" s="23"/>
      <c r="CN48" s="23"/>
      <c r="CO48" s="18"/>
      <c r="CP48" s="19">
        <f t="shared" si="46"/>
        <v>24771</v>
      </c>
      <c r="CQ48" s="19"/>
      <c r="CR48" s="23">
        <v>24771</v>
      </c>
      <c r="CS48" s="26"/>
      <c r="CT48" s="28"/>
      <c r="CU48" s="23"/>
      <c r="CV48" s="23"/>
      <c r="CW48" s="23"/>
      <c r="CX48" s="23"/>
      <c r="CY48" s="23"/>
      <c r="CZ48" s="23"/>
      <c r="DA48" s="18"/>
      <c r="DB48" s="19">
        <f t="shared" si="47"/>
        <v>24771</v>
      </c>
      <c r="DC48" s="19"/>
      <c r="DD48" s="23">
        <v>24771</v>
      </c>
      <c r="DE48" s="26"/>
      <c r="DF48" s="28"/>
      <c r="DG48" s="23"/>
      <c r="DH48" s="23"/>
      <c r="DI48" s="23"/>
      <c r="DJ48" s="23"/>
      <c r="DK48" s="23"/>
      <c r="DL48" s="23"/>
      <c r="DM48" s="18"/>
      <c r="DN48" s="19">
        <f>DX48+DR48+DP48</f>
        <v>24771</v>
      </c>
      <c r="DO48" s="19"/>
      <c r="DP48" s="23">
        <v>24771</v>
      </c>
      <c r="DQ48" s="26"/>
      <c r="DR48" s="28"/>
      <c r="DS48" s="23"/>
      <c r="DT48" s="23"/>
      <c r="DU48" s="23"/>
      <c r="DV48" s="23"/>
      <c r="DW48" s="23"/>
      <c r="DX48" s="23"/>
      <c r="EL48" s="18">
        <f t="shared" si="35"/>
        <v>0</v>
      </c>
      <c r="EM48" s="19"/>
      <c r="EN48" s="19"/>
      <c r="EO48" s="19"/>
      <c r="EP48" s="26"/>
      <c r="EQ48" s="19"/>
      <c r="ER48" s="19"/>
      <c r="ES48" s="19"/>
      <c r="ET48" s="19"/>
      <c r="EU48" s="19"/>
      <c r="EV48" s="19"/>
      <c r="EX48" s="18">
        <f t="shared" si="36"/>
        <v>0</v>
      </c>
      <c r="EY48" s="19"/>
      <c r="EZ48" s="19"/>
      <c r="FA48" s="19"/>
      <c r="FB48" s="26"/>
      <c r="FC48" s="19"/>
      <c r="FD48" s="19"/>
      <c r="FE48" s="19"/>
      <c r="FF48" s="19"/>
      <c r="FG48" s="19"/>
      <c r="FH48" s="19"/>
      <c r="FJ48" s="18">
        <f t="shared" si="37"/>
        <v>0</v>
      </c>
      <c r="FK48" s="19"/>
      <c r="FL48" s="19"/>
      <c r="FM48" s="19"/>
      <c r="FN48" s="26"/>
      <c r="FO48" s="19"/>
      <c r="FP48" s="19"/>
      <c r="FQ48" s="19"/>
      <c r="FR48" s="19"/>
      <c r="FS48" s="19"/>
      <c r="FT48" s="19"/>
    </row>
    <row r="49" spans="2:176" ht="18.95">
      <c r="B49" s="16"/>
      <c r="C49" s="20" t="s">
        <v>65</v>
      </c>
      <c r="D49" s="20"/>
      <c r="E49" s="16"/>
      <c r="F49" s="16"/>
      <c r="G49" s="16"/>
      <c r="H49" s="16"/>
      <c r="I49" s="18"/>
      <c r="J49" s="19">
        <f t="shared" si="39"/>
        <v>2806807</v>
      </c>
      <c r="K49" s="19"/>
      <c r="L49" s="23">
        <v>2806807</v>
      </c>
      <c r="M49" s="26"/>
      <c r="N49" s="28">
        <f>R49+P49</f>
        <v>0</v>
      </c>
      <c r="O49" s="23"/>
      <c r="P49" s="23"/>
      <c r="Q49" s="23"/>
      <c r="R49" s="23"/>
      <c r="S49" s="23"/>
      <c r="T49" s="23"/>
      <c r="U49" s="18"/>
      <c r="V49" s="19">
        <f t="shared" si="40"/>
        <v>2806807</v>
      </c>
      <c r="W49" s="19"/>
      <c r="X49" s="23">
        <v>2806807</v>
      </c>
      <c r="Y49" s="26"/>
      <c r="Z49" s="28">
        <f>AD49+AB49</f>
        <v>0</v>
      </c>
      <c r="AA49" s="23"/>
      <c r="AB49" s="23"/>
      <c r="AC49" s="23"/>
      <c r="AD49" s="23"/>
      <c r="AE49" s="23"/>
      <c r="AF49" s="23"/>
      <c r="AG49" s="18"/>
      <c r="AH49" s="19">
        <f t="shared" si="41"/>
        <v>2806807</v>
      </c>
      <c r="AI49" s="19"/>
      <c r="AJ49" s="23">
        <v>2806807</v>
      </c>
      <c r="AK49" s="26"/>
      <c r="AL49" s="28">
        <f>AP49+AN49</f>
        <v>0</v>
      </c>
      <c r="AM49" s="23"/>
      <c r="AN49" s="23"/>
      <c r="AO49" s="23"/>
      <c r="AP49" s="23"/>
      <c r="AQ49" s="23"/>
      <c r="AR49" s="23"/>
      <c r="AS49" s="18"/>
      <c r="AT49" s="19">
        <f t="shared" si="42"/>
        <v>0</v>
      </c>
      <c r="AU49" s="19"/>
      <c r="AV49" s="23"/>
      <c r="AW49" s="26"/>
      <c r="AX49" s="28">
        <f>BB49+AZ49</f>
        <v>0</v>
      </c>
      <c r="AY49" s="23"/>
      <c r="AZ49" s="23"/>
      <c r="BA49" s="23"/>
      <c r="BB49" s="23"/>
      <c r="BC49" s="23"/>
      <c r="BD49" s="23"/>
      <c r="BE49" s="18"/>
      <c r="BF49" s="19">
        <f>BP49+BJ49+BH49</f>
        <v>0</v>
      </c>
      <c r="BG49" s="19"/>
      <c r="BH49" s="23"/>
      <c r="BI49" s="26"/>
      <c r="BJ49" s="28">
        <f>BN49+BL49</f>
        <v>0</v>
      </c>
      <c r="BK49" s="23"/>
      <c r="BL49" s="23"/>
      <c r="BM49" s="23"/>
      <c r="BN49" s="23"/>
      <c r="BO49" s="23"/>
      <c r="BP49" s="23"/>
      <c r="BQ49" s="18"/>
      <c r="BR49" s="19">
        <f t="shared" si="44"/>
        <v>0</v>
      </c>
      <c r="BS49" s="19"/>
      <c r="BT49" s="23"/>
      <c r="BU49" s="26"/>
      <c r="BV49" s="28">
        <f>BZ49+BX49</f>
        <v>0</v>
      </c>
      <c r="BW49" s="23"/>
      <c r="BX49" s="23"/>
      <c r="BY49" s="23"/>
      <c r="BZ49" s="23"/>
      <c r="CA49" s="23"/>
      <c r="CB49" s="23"/>
      <c r="CC49" s="18"/>
      <c r="CD49" s="19">
        <f>CN49+CH49+CF49</f>
        <v>0</v>
      </c>
      <c r="CE49" s="19"/>
      <c r="CF49" s="23"/>
      <c r="CG49" s="26"/>
      <c r="CH49" s="28">
        <f>CL49+CJ49</f>
        <v>0</v>
      </c>
      <c r="CI49" s="23"/>
      <c r="CJ49" s="23"/>
      <c r="CK49" s="23"/>
      <c r="CL49" s="23"/>
      <c r="CM49" s="23"/>
      <c r="CN49" s="23"/>
      <c r="CO49" s="18"/>
      <c r="CP49" s="19">
        <f>CZ49+CT49+CR49</f>
        <v>0</v>
      </c>
      <c r="CQ49" s="19"/>
      <c r="CR49" s="23"/>
      <c r="CS49" s="26"/>
      <c r="CT49" s="28">
        <f>CX49+CV49</f>
        <v>0</v>
      </c>
      <c r="CU49" s="23"/>
      <c r="CV49" s="23"/>
      <c r="CW49" s="23"/>
      <c r="CX49" s="23"/>
      <c r="CY49" s="23"/>
      <c r="CZ49" s="23"/>
      <c r="DA49" s="18"/>
      <c r="DB49" s="19">
        <f>DL49+DF49+DD49</f>
        <v>0</v>
      </c>
      <c r="DC49" s="19"/>
      <c r="DD49" s="23"/>
      <c r="DE49" s="26"/>
      <c r="DF49" s="28">
        <f>DJ49+DH49</f>
        <v>0</v>
      </c>
      <c r="DG49" s="23"/>
      <c r="DH49" s="23"/>
      <c r="DI49" s="23"/>
      <c r="DJ49" s="23"/>
      <c r="DK49" s="23"/>
      <c r="DL49" s="23"/>
      <c r="DM49" s="18"/>
      <c r="DN49" s="19">
        <f t="shared" si="48"/>
        <v>-394653</v>
      </c>
      <c r="DO49" s="19"/>
      <c r="DP49" s="23">
        <v>-394653</v>
      </c>
      <c r="DQ49" s="26"/>
      <c r="DR49" s="28">
        <f>DV49+DT49</f>
        <v>0</v>
      </c>
      <c r="DS49" s="23"/>
      <c r="DT49" s="23"/>
      <c r="DU49" s="23"/>
      <c r="DV49" s="23"/>
      <c r="DW49" s="23"/>
      <c r="DX49" s="23"/>
      <c r="DZ49" s="19">
        <f t="shared" ref="DZ49" si="54">EJ49+ED49+EB49</f>
        <v>-394653</v>
      </c>
      <c r="EA49" s="19"/>
      <c r="EB49" s="27">
        <v>-394653</v>
      </c>
      <c r="EL49" s="18">
        <f t="shared" si="35"/>
        <v>1873122</v>
      </c>
      <c r="EM49" s="27"/>
      <c r="EN49" s="19">
        <v>1873122</v>
      </c>
      <c r="EO49" s="19"/>
      <c r="EP49" s="26"/>
      <c r="EQ49" s="19"/>
      <c r="ER49" s="19"/>
      <c r="ES49" s="19"/>
      <c r="ET49" s="19"/>
      <c r="EU49" s="19"/>
      <c r="EV49" s="19"/>
      <c r="EX49" s="18">
        <f t="shared" si="36"/>
        <v>0</v>
      </c>
      <c r="EY49" s="27"/>
      <c r="EZ49" s="19"/>
      <c r="FA49" s="19"/>
      <c r="FB49" s="26"/>
      <c r="FC49" s="19"/>
      <c r="FD49" s="19"/>
      <c r="FE49" s="19"/>
      <c r="FF49" s="19"/>
      <c r="FG49" s="19"/>
      <c r="FH49" s="19"/>
      <c r="FJ49" s="18">
        <f t="shared" si="37"/>
        <v>0</v>
      </c>
      <c r="FK49" s="27"/>
      <c r="FL49" s="19"/>
      <c r="FM49" s="19"/>
      <c r="FN49" s="26"/>
      <c r="FO49" s="19"/>
      <c r="FP49" s="19"/>
      <c r="FQ49" s="19"/>
      <c r="FR49" s="19"/>
      <c r="FS49" s="19"/>
      <c r="FT49" s="19"/>
    </row>
    <row r="50" spans="2:176" ht="18.95">
      <c r="B50" s="16"/>
      <c r="C50" s="20"/>
      <c r="D50" s="20" t="s">
        <v>66</v>
      </c>
      <c r="E50" s="16"/>
      <c r="F50" s="16"/>
      <c r="G50" s="16"/>
      <c r="H50" s="16"/>
      <c r="I50" s="18"/>
      <c r="J50" s="19"/>
      <c r="K50" s="19"/>
      <c r="L50" s="23"/>
      <c r="M50" s="26"/>
      <c r="N50" s="28"/>
      <c r="O50" s="23"/>
      <c r="P50" s="23"/>
      <c r="Q50" s="23"/>
      <c r="R50" s="23"/>
      <c r="S50" s="23"/>
      <c r="T50" s="23"/>
      <c r="U50" s="18"/>
      <c r="V50" s="19"/>
      <c r="W50" s="19"/>
      <c r="X50" s="23"/>
      <c r="Y50" s="26"/>
      <c r="Z50" s="28"/>
      <c r="AA50" s="23"/>
      <c r="AB50" s="23"/>
      <c r="AC50" s="23"/>
      <c r="AD50" s="23"/>
      <c r="AE50" s="23"/>
      <c r="AF50" s="23"/>
      <c r="AG50" s="18"/>
      <c r="AH50" s="19"/>
      <c r="AI50" s="19"/>
      <c r="AJ50" s="23"/>
      <c r="AK50" s="26"/>
      <c r="AL50" s="28"/>
      <c r="AM50" s="23"/>
      <c r="AN50" s="23"/>
      <c r="AO50" s="23"/>
      <c r="AP50" s="23"/>
      <c r="AQ50" s="23"/>
      <c r="AR50" s="23"/>
      <c r="AS50" s="18"/>
      <c r="AT50" s="19"/>
      <c r="AU50" s="19"/>
      <c r="AV50" s="23"/>
      <c r="AW50" s="26"/>
      <c r="AX50" s="28"/>
      <c r="AY50" s="23"/>
      <c r="AZ50" s="23"/>
      <c r="BA50" s="23"/>
      <c r="BB50" s="23"/>
      <c r="BC50" s="23"/>
      <c r="BD50" s="23"/>
      <c r="BE50" s="18"/>
      <c r="BF50" s="19"/>
      <c r="BG50" s="19"/>
      <c r="BH50" s="23"/>
      <c r="BI50" s="26"/>
      <c r="BJ50" s="28"/>
      <c r="BK50" s="23"/>
      <c r="BL50" s="23"/>
      <c r="BM50" s="23"/>
      <c r="BN50" s="23"/>
      <c r="BO50" s="23"/>
      <c r="BP50" s="23"/>
      <c r="BQ50" s="18"/>
      <c r="BR50" s="19"/>
      <c r="BS50" s="19"/>
      <c r="BT50" s="23"/>
      <c r="BU50" s="26"/>
      <c r="BV50" s="28"/>
      <c r="BW50" s="23"/>
      <c r="BX50" s="23"/>
      <c r="BY50" s="23"/>
      <c r="BZ50" s="23"/>
      <c r="CA50" s="23"/>
      <c r="CB50" s="23"/>
      <c r="CC50" s="18"/>
      <c r="CD50" s="19"/>
      <c r="CE50" s="19"/>
      <c r="CF50" s="23"/>
      <c r="CG50" s="26"/>
      <c r="CH50" s="28"/>
      <c r="CI50" s="23"/>
      <c r="CJ50" s="23"/>
      <c r="CK50" s="23"/>
      <c r="CL50" s="23"/>
      <c r="CM50" s="23"/>
      <c r="CN50" s="23"/>
      <c r="CO50" s="18"/>
      <c r="CP50" s="19"/>
      <c r="CQ50" s="19"/>
      <c r="CR50" s="23"/>
      <c r="CS50" s="26"/>
      <c r="CT50" s="28"/>
      <c r="CU50" s="23"/>
      <c r="CV50" s="23"/>
      <c r="CW50" s="23"/>
      <c r="CX50" s="23"/>
      <c r="CY50" s="23"/>
      <c r="CZ50" s="23"/>
      <c r="DA50" s="18"/>
      <c r="DB50" s="19"/>
      <c r="DC50" s="19"/>
      <c r="DD50" s="23"/>
      <c r="DE50" s="26"/>
      <c r="DF50" s="28"/>
      <c r="DG50" s="23"/>
      <c r="DH50" s="23"/>
      <c r="DI50" s="23"/>
      <c r="DJ50" s="23"/>
      <c r="DK50" s="23"/>
      <c r="DL50" s="23"/>
      <c r="DM50" s="18"/>
      <c r="DN50" s="19"/>
      <c r="DO50" s="19"/>
      <c r="DP50" s="23"/>
      <c r="DQ50" s="26"/>
      <c r="DR50" s="28"/>
      <c r="DS50" s="23"/>
      <c r="DT50" s="23"/>
      <c r="DU50" s="23"/>
      <c r="DV50" s="23"/>
      <c r="DW50" s="23"/>
      <c r="DX50" s="23"/>
      <c r="DZ50" s="19"/>
      <c r="EA50" s="19"/>
      <c r="EB50" s="27"/>
      <c r="EL50" s="18">
        <f t="shared" si="35"/>
        <v>-4187875</v>
      </c>
      <c r="EM50" s="27"/>
      <c r="EN50" s="19">
        <v>-4187875</v>
      </c>
      <c r="EO50" s="19"/>
      <c r="EP50" s="26"/>
      <c r="EQ50" s="19"/>
      <c r="ER50" s="19"/>
      <c r="ES50" s="19"/>
      <c r="ET50" s="19"/>
      <c r="EU50" s="19"/>
      <c r="EV50" s="19"/>
      <c r="EX50" s="18">
        <f t="shared" si="36"/>
        <v>0</v>
      </c>
      <c r="EY50" s="27"/>
      <c r="EZ50" s="19"/>
      <c r="FA50" s="19"/>
      <c r="FB50" s="26"/>
      <c r="FC50" s="19"/>
      <c r="FD50" s="19"/>
      <c r="FE50" s="19"/>
      <c r="FF50" s="19"/>
      <c r="FG50" s="19"/>
      <c r="FH50" s="19"/>
      <c r="FJ50" s="18">
        <f t="shared" si="37"/>
        <v>0</v>
      </c>
      <c r="FK50" s="27"/>
      <c r="FL50" s="19"/>
      <c r="FM50" s="19"/>
      <c r="FN50" s="26"/>
      <c r="FO50" s="19"/>
      <c r="FP50" s="19"/>
      <c r="FQ50" s="19"/>
      <c r="FR50" s="19"/>
      <c r="FS50" s="19"/>
      <c r="FT50" s="19"/>
    </row>
    <row r="51" spans="2:176" ht="18.95">
      <c r="B51" s="16"/>
      <c r="C51" s="20" t="s">
        <v>67</v>
      </c>
      <c r="D51" s="20"/>
      <c r="E51" s="16"/>
      <c r="F51" s="16"/>
      <c r="G51" s="16"/>
      <c r="H51" s="16"/>
      <c r="I51" s="18"/>
      <c r="J51" s="19">
        <f t="shared" si="39"/>
        <v>1807384110</v>
      </c>
      <c r="K51" s="19"/>
      <c r="L51" s="23">
        <v>1807384110</v>
      </c>
      <c r="M51" s="26"/>
      <c r="N51" s="23"/>
      <c r="O51" s="23"/>
      <c r="P51" s="23"/>
      <c r="Q51" s="23"/>
      <c r="R51" s="23"/>
      <c r="S51" s="23"/>
      <c r="T51" s="23"/>
      <c r="U51" s="18"/>
      <c r="V51" s="19">
        <f t="shared" si="40"/>
        <v>1766417572</v>
      </c>
      <c r="W51" s="19"/>
      <c r="X51" s="23">
        <v>1766417572</v>
      </c>
      <c r="Y51" s="26"/>
      <c r="Z51" s="23"/>
      <c r="AA51" s="23"/>
      <c r="AB51" s="23"/>
      <c r="AC51" s="23"/>
      <c r="AD51" s="23"/>
      <c r="AE51" s="23"/>
      <c r="AF51" s="23"/>
      <c r="AG51" s="18"/>
      <c r="AH51" s="19">
        <f t="shared" si="41"/>
        <v>1498175853</v>
      </c>
      <c r="AI51" s="19"/>
      <c r="AJ51" s="23">
        <v>1498175853</v>
      </c>
      <c r="AK51" s="26"/>
      <c r="AL51" s="23"/>
      <c r="AM51" s="23"/>
      <c r="AN51" s="23"/>
      <c r="AO51" s="23"/>
      <c r="AP51" s="23"/>
      <c r="AQ51" s="23"/>
      <c r="AR51" s="23"/>
      <c r="AS51" s="18"/>
      <c r="AT51" s="19">
        <f t="shared" si="42"/>
        <v>1432793639</v>
      </c>
      <c r="AU51" s="19"/>
      <c r="AV51" s="23">
        <v>1432793639</v>
      </c>
      <c r="AW51" s="26"/>
      <c r="AX51" s="23"/>
      <c r="AY51" s="23"/>
      <c r="AZ51" s="23"/>
      <c r="BA51" s="23"/>
      <c r="BB51" s="23"/>
      <c r="BC51" s="23"/>
      <c r="BD51" s="23"/>
      <c r="BE51" s="18"/>
      <c r="BF51" s="19">
        <f t="shared" si="43"/>
        <v>1720745010</v>
      </c>
      <c r="BG51" s="19"/>
      <c r="BH51" s="23">
        <v>1720745010</v>
      </c>
      <c r="BI51" s="26"/>
      <c r="BJ51" s="23"/>
      <c r="BK51" s="23"/>
      <c r="BL51" s="23"/>
      <c r="BM51" s="23"/>
      <c r="BN51" s="23"/>
      <c r="BO51" s="23"/>
      <c r="BP51" s="23"/>
      <c r="BQ51" s="18"/>
      <c r="BR51" s="19">
        <f t="shared" si="44"/>
        <v>1435011991</v>
      </c>
      <c r="BS51" s="19"/>
      <c r="BT51" s="23">
        <v>1435011991</v>
      </c>
      <c r="BU51" s="26"/>
      <c r="BV51" s="23"/>
      <c r="BW51" s="23"/>
      <c r="BX51" s="23"/>
      <c r="BY51" s="23"/>
      <c r="BZ51" s="23"/>
      <c r="CA51" s="23"/>
      <c r="CB51" s="23"/>
      <c r="CC51" s="18"/>
      <c r="CD51" s="19">
        <f t="shared" si="45"/>
        <v>1123419628</v>
      </c>
      <c r="CE51" s="19"/>
      <c r="CF51" s="23">
        <f>1123814281-394653</f>
        <v>1123419628</v>
      </c>
      <c r="CG51" s="26"/>
      <c r="CH51" s="23"/>
      <c r="CI51" s="23"/>
      <c r="CJ51" s="23"/>
      <c r="CK51" s="23"/>
      <c r="CL51" s="23"/>
      <c r="CM51" s="23"/>
      <c r="CN51" s="23"/>
      <c r="CO51" s="18"/>
      <c r="CP51" s="19">
        <f t="shared" si="46"/>
        <v>1413469355</v>
      </c>
      <c r="CQ51" s="19"/>
      <c r="CR51" s="23">
        <v>1413469355</v>
      </c>
      <c r="CS51" s="26"/>
      <c r="CT51" s="23"/>
      <c r="CU51" s="23"/>
      <c r="CV51" s="23"/>
      <c r="CW51" s="23"/>
      <c r="CX51" s="23"/>
      <c r="CY51" s="23"/>
      <c r="CZ51" s="23"/>
      <c r="DA51" s="18"/>
      <c r="DB51" s="19">
        <f t="shared" si="47"/>
        <v>1438492477</v>
      </c>
      <c r="DC51" s="19"/>
      <c r="DD51" s="23">
        <v>1389538177</v>
      </c>
      <c r="DE51" s="26"/>
      <c r="DF51" s="23">
        <f>DJ51+DH51</f>
        <v>48954300</v>
      </c>
      <c r="DG51" s="23"/>
      <c r="DH51" s="23">
        <v>48954300</v>
      </c>
      <c r="DI51" s="23"/>
      <c r="DJ51" s="23"/>
      <c r="DK51" s="23"/>
      <c r="DL51" s="23"/>
      <c r="DM51" s="18"/>
      <c r="DN51" s="19">
        <f t="shared" si="48"/>
        <v>104364663</v>
      </c>
      <c r="DO51" s="19"/>
      <c r="DP51" s="23">
        <v>366539147</v>
      </c>
      <c r="DQ51" s="26"/>
      <c r="DR51" s="23">
        <f>DV51+DT51</f>
        <v>-237430098</v>
      </c>
      <c r="DS51" s="23"/>
      <c r="DT51" s="23">
        <v>-144753702</v>
      </c>
      <c r="DU51" s="23"/>
      <c r="DV51" s="23">
        <v>-92676396</v>
      </c>
      <c r="DW51" s="23"/>
      <c r="DX51" s="23">
        <v>-24744386</v>
      </c>
      <c r="DZ51" s="27"/>
      <c r="EA51" s="26"/>
      <c r="EB51" s="81">
        <v>-203421759</v>
      </c>
      <c r="EC51" s="63"/>
      <c r="ED51" s="27">
        <v>175556191</v>
      </c>
      <c r="EE51" s="63"/>
      <c r="EF51" s="27">
        <v>170210253</v>
      </c>
      <c r="EG51" s="63"/>
      <c r="EH51" s="27">
        <v>5345938</v>
      </c>
      <c r="EI51" s="63"/>
      <c r="EJ51" s="27">
        <v>27865568</v>
      </c>
      <c r="EL51" s="87">
        <f t="shared" si="35"/>
        <v>363275929</v>
      </c>
      <c r="EM51" s="86"/>
      <c r="EN51" s="88">
        <v>362955789</v>
      </c>
      <c r="EO51" s="27"/>
      <c r="EP51" s="89"/>
      <c r="EQ51" s="51"/>
      <c r="ER51" s="81"/>
      <c r="ES51" s="51"/>
      <c r="ET51" s="81"/>
      <c r="EU51" s="51"/>
      <c r="EV51" s="81">
        <v>320140</v>
      </c>
      <c r="EX51" s="87">
        <f t="shared" si="36"/>
        <v>185593675</v>
      </c>
      <c r="EY51" s="86"/>
      <c r="EZ51" s="88">
        <v>185593675</v>
      </c>
      <c r="FA51" s="27"/>
      <c r="FB51" s="89"/>
      <c r="FC51" s="51"/>
      <c r="FD51" s="81"/>
      <c r="FE51" s="51"/>
      <c r="FF51" s="81"/>
      <c r="FG51" s="51"/>
      <c r="FH51" s="81"/>
      <c r="FJ51" s="87">
        <f t="shared" si="37"/>
        <v>186541631</v>
      </c>
      <c r="FK51" s="86"/>
      <c r="FL51" s="88">
        <v>186541631</v>
      </c>
      <c r="FM51" s="27"/>
      <c r="FN51" s="89"/>
      <c r="FO51" s="51"/>
      <c r="FP51" s="81"/>
      <c r="FQ51" s="51"/>
      <c r="FR51" s="81"/>
      <c r="FS51" s="51"/>
      <c r="FT51" s="81"/>
    </row>
    <row r="52" spans="2:176" ht="23.25" customHeight="1">
      <c r="B52" s="16"/>
      <c r="C52" s="16"/>
      <c r="D52" s="16"/>
      <c r="E52" s="20" t="s">
        <v>68</v>
      </c>
      <c r="F52" s="16"/>
      <c r="G52" s="16"/>
      <c r="H52" s="16"/>
      <c r="I52" s="18"/>
      <c r="J52" s="47">
        <f>SUM(J44:J51)</f>
        <v>2284747891</v>
      </c>
      <c r="K52" s="19"/>
      <c r="L52" s="47">
        <f>SUM(L44:L51)</f>
        <v>1817555450</v>
      </c>
      <c r="M52" s="26"/>
      <c r="N52" s="47">
        <f>SUM(N44:N51)</f>
        <v>467192441</v>
      </c>
      <c r="O52" s="48"/>
      <c r="P52" s="47">
        <f>SUM(P44:P51)</f>
        <v>360336089</v>
      </c>
      <c r="Q52" s="27"/>
      <c r="R52" s="49">
        <f>SUM(R44:R51)</f>
        <v>106856352</v>
      </c>
      <c r="S52" s="27"/>
      <c r="T52" s="50">
        <f>SUM(T44:T51)</f>
        <v>0</v>
      </c>
      <c r="U52" s="18"/>
      <c r="V52" s="47">
        <f>SUM(V44:V51)</f>
        <v>2213708065</v>
      </c>
      <c r="W52" s="19"/>
      <c r="X52" s="47">
        <f>SUM(X44:X51)</f>
        <v>1776362717</v>
      </c>
      <c r="Y52" s="26"/>
      <c r="Z52" s="47">
        <f>SUM(Z44:Z51)</f>
        <v>437345348</v>
      </c>
      <c r="AA52" s="48"/>
      <c r="AB52" s="47">
        <f>SUM(AB44:AB51)</f>
        <v>345963487</v>
      </c>
      <c r="AC52" s="27"/>
      <c r="AD52" s="49">
        <f>SUM(AD44:AD51)</f>
        <v>91381861</v>
      </c>
      <c r="AE52" s="27"/>
      <c r="AF52" s="50">
        <f>SUM(AF44:AF51)</f>
        <v>0</v>
      </c>
      <c r="AG52" s="18"/>
      <c r="AH52" s="47">
        <f>SUM(AH44:AH51)</f>
        <v>1941424923</v>
      </c>
      <c r="AI52" s="19"/>
      <c r="AJ52" s="47">
        <f>SUM(AJ44:AJ51)</f>
        <v>1507014243</v>
      </c>
      <c r="AK52" s="26"/>
      <c r="AL52" s="47">
        <f>SUM(AL44:AL51)</f>
        <v>434410680</v>
      </c>
      <c r="AM52" s="48"/>
      <c r="AN52" s="47">
        <f>SUM(AN44:AN51)</f>
        <v>343343288</v>
      </c>
      <c r="AO52" s="27"/>
      <c r="AP52" s="49">
        <f>SUM(AP44:AP51)</f>
        <v>91067392</v>
      </c>
      <c r="AQ52" s="27"/>
      <c r="AR52" s="50">
        <f>SUM(AR44:AR51)</f>
        <v>0</v>
      </c>
      <c r="AS52" s="18"/>
      <c r="AT52" s="47">
        <f>SUM(AT44:AT51)</f>
        <v>1451518549</v>
      </c>
      <c r="AU52" s="19"/>
      <c r="AV52" s="47">
        <f>SUM(AV44:AV51)</f>
        <v>1444118173</v>
      </c>
      <c r="AW52" s="26"/>
      <c r="AX52" s="47">
        <f>SUM(AX44:AX51)</f>
        <v>7400376</v>
      </c>
      <c r="AY52" s="48"/>
      <c r="AZ52" s="47">
        <f>SUM(AZ44:AZ51)</f>
        <v>5179147</v>
      </c>
      <c r="BA52" s="27"/>
      <c r="BB52" s="49">
        <f>SUM(BB44:BB51)</f>
        <v>2221229</v>
      </c>
      <c r="BC52" s="27"/>
      <c r="BD52" s="50">
        <f>SUM(BD44:BD51)</f>
        <v>0</v>
      </c>
      <c r="BE52" s="18"/>
      <c r="BF52" s="47">
        <f>SUM(BF44:BF51)</f>
        <v>1771512710</v>
      </c>
      <c r="BG52" s="19"/>
      <c r="BH52" s="47">
        <f>SUM(BH44:BH51)</f>
        <v>1765161926</v>
      </c>
      <c r="BI52" s="26"/>
      <c r="BJ52" s="47">
        <f>SUM(BJ44:BJ51)</f>
        <v>6350784</v>
      </c>
      <c r="BK52" s="48"/>
      <c r="BL52" s="47">
        <f>SUM(BL44:BL51)</f>
        <v>3866956</v>
      </c>
      <c r="BM52" s="27"/>
      <c r="BN52" s="49">
        <f>SUM(BN44:BN51)</f>
        <v>2483828</v>
      </c>
      <c r="BO52" s="27"/>
      <c r="BP52" s="50">
        <f>SUM(BP44:BP51)</f>
        <v>0</v>
      </c>
      <c r="BQ52" s="18"/>
      <c r="BR52" s="47">
        <f>SUM(BR44:BR51)</f>
        <v>1472039092</v>
      </c>
      <c r="BS52" s="19"/>
      <c r="BT52" s="47">
        <f>SUM(BT44:BT51)</f>
        <v>1465789960</v>
      </c>
      <c r="BU52" s="26"/>
      <c r="BV52" s="47">
        <f>SUM(BV44:BV51)</f>
        <v>6249132</v>
      </c>
      <c r="BW52" s="48"/>
      <c r="BX52" s="47">
        <f>SUM(BX44:BX51)</f>
        <v>3604666</v>
      </c>
      <c r="BY52" s="27"/>
      <c r="BZ52" s="49">
        <f>SUM(BZ44:BZ51)</f>
        <v>2644466</v>
      </c>
      <c r="CA52" s="27"/>
      <c r="CB52" s="50">
        <f>SUM(CB44:CB51)</f>
        <v>0</v>
      </c>
      <c r="CC52" s="18"/>
      <c r="CD52" s="47">
        <f>SUM(CD44:CD51)</f>
        <v>1157702874</v>
      </c>
      <c r="CE52" s="19"/>
      <c r="CF52" s="47">
        <f>SUM(CF44:CF51)</f>
        <v>1157046239</v>
      </c>
      <c r="CG52" s="26"/>
      <c r="CH52" s="47">
        <f>SUM(CH44:CH51)</f>
        <v>656635</v>
      </c>
      <c r="CI52" s="48"/>
      <c r="CJ52" s="47">
        <f>SUM(CJ44:CJ51)</f>
        <v>612426</v>
      </c>
      <c r="CK52" s="27"/>
      <c r="CL52" s="49">
        <f>SUM(CL44:CL51)</f>
        <v>44209</v>
      </c>
      <c r="CM52" s="27"/>
      <c r="CN52" s="50">
        <f>SUM(CN44:CN51)</f>
        <v>0</v>
      </c>
      <c r="CO52" s="18"/>
      <c r="CP52" s="47">
        <f>SUM(CP44:CP51)</f>
        <v>1594852246</v>
      </c>
      <c r="CQ52" s="19"/>
      <c r="CR52" s="47">
        <f>SUM(CR44:CR51)</f>
        <v>1594852246</v>
      </c>
      <c r="CS52" s="26"/>
      <c r="CT52" s="75">
        <f>SUM(CT44:CT51)</f>
        <v>0</v>
      </c>
      <c r="CU52" s="48"/>
      <c r="CV52" s="75">
        <f>SUM(CV44:CV51)</f>
        <v>0</v>
      </c>
      <c r="CW52" s="27"/>
      <c r="CX52" s="50">
        <f>SUM(CX44:CX51)</f>
        <v>0</v>
      </c>
      <c r="CY52" s="27"/>
      <c r="CZ52" s="50">
        <f>SUM(CZ44:CZ51)</f>
        <v>0</v>
      </c>
      <c r="DA52" s="18"/>
      <c r="DB52" s="47">
        <f>SUM(DB44:DB51)</f>
        <v>1510758662</v>
      </c>
      <c r="DC52" s="19"/>
      <c r="DD52" s="47">
        <f>SUM(DD44:DD51)</f>
        <v>1461804362</v>
      </c>
      <c r="DE52" s="26"/>
      <c r="DF52" s="47">
        <f>SUM(DF44:DF51)</f>
        <v>48954300</v>
      </c>
      <c r="DG52" s="27"/>
      <c r="DH52" s="47">
        <f>SUM(DH44:DH51)</f>
        <v>48954300</v>
      </c>
      <c r="DI52" s="27"/>
      <c r="DJ52" s="50">
        <f>SUM(DJ44:DJ51)</f>
        <v>0</v>
      </c>
      <c r="DK52" s="27"/>
      <c r="DL52" s="50">
        <f>SUM(DL44:DL51)</f>
        <v>0</v>
      </c>
      <c r="DM52" s="18"/>
      <c r="DN52" s="47">
        <f>SUM(DN44:DN51)</f>
        <v>347535098</v>
      </c>
      <c r="DO52" s="19"/>
      <c r="DP52" s="47">
        <f>SUM(DP44:DP51)</f>
        <v>607439370</v>
      </c>
      <c r="DQ52" s="26"/>
      <c r="DR52" s="47">
        <f>SUM(DR44:DR51)</f>
        <v>-235159886</v>
      </c>
      <c r="DS52" s="27"/>
      <c r="DT52" s="47">
        <f>SUM(DT44:DT51)</f>
        <v>-144144562</v>
      </c>
      <c r="DU52" s="27"/>
      <c r="DV52" s="47">
        <f>SUM(DV44:DV51)</f>
        <v>-91015324</v>
      </c>
      <c r="DW52" s="27"/>
      <c r="DX52" s="47">
        <f>SUM(DX44:DX51)</f>
        <v>-24744386</v>
      </c>
      <c r="DZ52" s="47">
        <f>SUM(DZ43:DZ51)</f>
        <v>57942725</v>
      </c>
      <c r="EA52" s="19"/>
      <c r="EB52" s="27">
        <f>SUM(EB43:EB51)</f>
        <v>-147749246</v>
      </c>
      <c r="EC52" s="26"/>
      <c r="ED52" s="49">
        <f>SUM(ED43:ED51)</f>
        <v>177826403</v>
      </c>
      <c r="EE52" s="27"/>
      <c r="EF52" s="49">
        <f>SUM(EF47:EF51)</f>
        <v>170819393</v>
      </c>
      <c r="EG52" s="27"/>
      <c r="EH52" s="49">
        <f>SUM(EH43:EH51)</f>
        <v>7007010</v>
      </c>
      <c r="EI52" s="27"/>
      <c r="EJ52" s="49">
        <f>SUM(EJ51+EJ49)</f>
        <v>27865568</v>
      </c>
      <c r="EL52" s="49">
        <f>SUM(EL42:EL51)</f>
        <v>440207866</v>
      </c>
      <c r="EN52" s="49">
        <f>SUM(EN42:EN51)</f>
        <v>443966417</v>
      </c>
      <c r="EP52" s="49">
        <f>SUM(EP47:EP51)</f>
        <v>-4078691</v>
      </c>
      <c r="ER52" s="49"/>
      <c r="ET52" s="49">
        <f>SUM(ET47:ET51)</f>
        <v>-4078691</v>
      </c>
      <c r="EV52" s="49">
        <f>SUM(EV51)</f>
        <v>320140</v>
      </c>
      <c r="EX52" s="49">
        <f>SUM(EX42:EX51)</f>
        <v>200534576</v>
      </c>
      <c r="EZ52" s="49">
        <f>SUM(EZ42:EZ51)</f>
        <v>198368123</v>
      </c>
      <c r="FB52" s="49">
        <f>SUM(FB47:FB51)</f>
        <v>2166453</v>
      </c>
      <c r="FD52" s="49"/>
      <c r="FF52" s="49">
        <f>SUM(FF47:FF51)</f>
        <v>1013657</v>
      </c>
      <c r="FH52" s="49">
        <f>SUM(FH51)</f>
        <v>0</v>
      </c>
      <c r="FJ52" s="49">
        <f>SUM(FJ42:FJ51)</f>
        <v>203013484</v>
      </c>
      <c r="FL52" s="49">
        <f>SUM(FL42:FL51)</f>
        <v>200682136</v>
      </c>
      <c r="FN52" s="49">
        <f>SUM(FN42:FN51)</f>
        <v>2331348</v>
      </c>
      <c r="FP52" s="49">
        <f>SUM(FP42:FP51)</f>
        <v>1667986</v>
      </c>
      <c r="FR52" s="49">
        <f>SUM(FR42:FR51)</f>
        <v>663362</v>
      </c>
      <c r="FT52" s="49">
        <f>SUM(FT42:FT51)</f>
        <v>0</v>
      </c>
    </row>
    <row r="53" spans="2:176" ht="4.5" customHeight="1">
      <c r="B53" s="16"/>
      <c r="C53" s="17"/>
      <c r="D53" s="16"/>
      <c r="E53" s="20"/>
      <c r="F53" s="16"/>
      <c r="G53" s="16"/>
      <c r="H53" s="16"/>
      <c r="I53" s="18"/>
      <c r="J53" s="19"/>
      <c r="K53" s="19"/>
      <c r="L53" s="51"/>
      <c r="M53" s="26"/>
      <c r="N53" s="27"/>
      <c r="O53" s="27"/>
      <c r="P53" s="27"/>
      <c r="Q53" s="27"/>
      <c r="R53" s="27"/>
      <c r="S53" s="27"/>
      <c r="T53" s="27"/>
      <c r="U53" s="18"/>
      <c r="V53" s="19"/>
      <c r="W53" s="19"/>
      <c r="X53" s="51"/>
      <c r="Y53" s="26"/>
      <c r="Z53" s="27"/>
      <c r="AA53" s="27"/>
      <c r="AB53" s="27"/>
      <c r="AC53" s="27"/>
      <c r="AD53" s="27"/>
      <c r="AE53" s="27"/>
      <c r="AF53" s="27"/>
      <c r="AG53" s="18"/>
      <c r="AH53" s="19"/>
      <c r="AI53" s="19"/>
      <c r="AJ53" s="51"/>
      <c r="AK53" s="26"/>
      <c r="AL53" s="27"/>
      <c r="AM53" s="27"/>
      <c r="AN53" s="27"/>
      <c r="AO53" s="27"/>
      <c r="AP53" s="27"/>
      <c r="AQ53" s="27"/>
      <c r="AR53" s="27"/>
      <c r="AS53" s="18"/>
      <c r="AT53" s="19"/>
      <c r="AU53" s="19"/>
      <c r="AV53" s="51"/>
      <c r="AW53" s="26"/>
      <c r="AX53" s="27"/>
      <c r="AY53" s="27"/>
      <c r="AZ53" s="27"/>
      <c r="BA53" s="27"/>
      <c r="BB53" s="27"/>
      <c r="BC53" s="27"/>
      <c r="BD53" s="27"/>
      <c r="BE53" s="18"/>
      <c r="BF53" s="19"/>
      <c r="BG53" s="19"/>
      <c r="BH53" s="51"/>
      <c r="BI53" s="26"/>
      <c r="BJ53" s="27"/>
      <c r="BK53" s="27"/>
      <c r="BL53" s="27"/>
      <c r="BM53" s="27"/>
      <c r="BN53" s="27"/>
      <c r="BO53" s="27"/>
      <c r="BP53" s="27"/>
      <c r="BQ53" s="18"/>
      <c r="BR53" s="19"/>
      <c r="BS53" s="19"/>
      <c r="BT53" s="51"/>
      <c r="BU53" s="26"/>
      <c r="BV53" s="27"/>
      <c r="BW53" s="27"/>
      <c r="BX53" s="27"/>
      <c r="BY53" s="27"/>
      <c r="BZ53" s="27"/>
      <c r="CA53" s="27"/>
      <c r="CB53" s="27"/>
      <c r="CC53" s="18"/>
      <c r="CD53" s="19"/>
      <c r="CE53" s="19"/>
      <c r="CF53" s="51"/>
      <c r="CG53" s="26"/>
      <c r="CH53" s="27"/>
      <c r="CI53" s="27"/>
      <c r="CJ53" s="27"/>
      <c r="CK53" s="27"/>
      <c r="CL53" s="27"/>
      <c r="CM53" s="27"/>
      <c r="CN53" s="27"/>
      <c r="CO53" s="18"/>
      <c r="CP53" s="19"/>
      <c r="CQ53" s="19"/>
      <c r="CR53" s="51"/>
      <c r="CS53" s="26"/>
      <c r="CT53" s="27"/>
      <c r="CU53" s="27"/>
      <c r="CV53" s="27"/>
      <c r="CW53" s="27"/>
      <c r="CX53" s="27"/>
      <c r="CY53" s="27"/>
      <c r="CZ53" s="27"/>
      <c r="DA53" s="18"/>
      <c r="DB53" s="19"/>
      <c r="DC53" s="19"/>
      <c r="DD53" s="51"/>
      <c r="DE53" s="26"/>
      <c r="DF53" s="27"/>
      <c r="DG53" s="27"/>
      <c r="DH53" s="27"/>
      <c r="DI53" s="27"/>
      <c r="DJ53" s="27"/>
      <c r="DK53" s="27"/>
      <c r="DL53" s="27"/>
      <c r="DM53" s="18"/>
      <c r="DN53" s="19"/>
      <c r="DO53" s="19"/>
      <c r="DP53" s="51"/>
      <c r="DQ53" s="26"/>
      <c r="DR53" s="27"/>
      <c r="DS53" s="27"/>
      <c r="DT53" s="27"/>
      <c r="DU53" s="27"/>
      <c r="DV53" s="27"/>
      <c r="DW53" s="27"/>
      <c r="DX53" s="27"/>
      <c r="EV53" s="1" t="s">
        <v>69</v>
      </c>
      <c r="FH53" s="1" t="s">
        <v>69</v>
      </c>
      <c r="FT53" s="1" t="s">
        <v>69</v>
      </c>
    </row>
    <row r="54" spans="2:176" ht="16.7" customHeight="1">
      <c r="B54" s="16"/>
      <c r="C54" s="17" t="s">
        <v>70</v>
      </c>
      <c r="D54" s="17"/>
      <c r="E54" s="20"/>
      <c r="F54" s="16"/>
      <c r="G54" s="16"/>
      <c r="H54" s="16"/>
      <c r="I54" s="18"/>
      <c r="J54" s="19"/>
      <c r="K54" s="19"/>
      <c r="L54" s="51"/>
      <c r="M54" s="26"/>
      <c r="N54" s="27"/>
      <c r="O54" s="27"/>
      <c r="P54" s="27"/>
      <c r="Q54" s="27"/>
      <c r="R54" s="27"/>
      <c r="S54" s="27"/>
      <c r="T54" s="27"/>
      <c r="U54" s="18"/>
      <c r="V54" s="19"/>
      <c r="W54" s="19"/>
      <c r="X54" s="51"/>
      <c r="Y54" s="26"/>
      <c r="Z54" s="27"/>
      <c r="AA54" s="27"/>
      <c r="AB54" s="27"/>
      <c r="AC54" s="27"/>
      <c r="AD54" s="27"/>
      <c r="AE54" s="27"/>
      <c r="AF54" s="27"/>
      <c r="AG54" s="18"/>
      <c r="AH54" s="19"/>
      <c r="AI54" s="19"/>
      <c r="AJ54" s="51"/>
      <c r="AK54" s="26"/>
      <c r="AL54" s="27"/>
      <c r="AM54" s="27"/>
      <c r="AN54" s="27"/>
      <c r="AO54" s="27"/>
      <c r="AP54" s="27"/>
      <c r="AQ54" s="27"/>
      <c r="AR54" s="27"/>
      <c r="AS54" s="18"/>
      <c r="AT54" s="19"/>
      <c r="AU54" s="19"/>
      <c r="AV54" s="51"/>
      <c r="AW54" s="26"/>
      <c r="AX54" s="27"/>
      <c r="AY54" s="27"/>
      <c r="AZ54" s="27"/>
      <c r="BA54" s="27"/>
      <c r="BB54" s="27"/>
      <c r="BC54" s="27"/>
      <c r="BD54" s="27"/>
      <c r="BE54" s="18"/>
      <c r="BF54" s="19"/>
      <c r="BG54" s="19"/>
      <c r="BH54" s="51"/>
      <c r="BI54" s="26"/>
      <c r="BJ54" s="27"/>
      <c r="BK54" s="27"/>
      <c r="BL54" s="27"/>
      <c r="BM54" s="27"/>
      <c r="BN54" s="27"/>
      <c r="BO54" s="27"/>
      <c r="BP54" s="27"/>
      <c r="BQ54" s="18"/>
      <c r="BR54" s="19"/>
      <c r="BS54" s="19"/>
      <c r="BT54" s="51"/>
      <c r="BU54" s="26"/>
      <c r="BV54" s="27"/>
      <c r="BW54" s="27"/>
      <c r="BX54" s="27"/>
      <c r="BY54" s="27"/>
      <c r="BZ54" s="27"/>
      <c r="CA54" s="27"/>
      <c r="CB54" s="27"/>
      <c r="CC54" s="18"/>
      <c r="CD54" s="19"/>
      <c r="CE54" s="19"/>
      <c r="CF54" s="51"/>
      <c r="CG54" s="26"/>
      <c r="CH54" s="27"/>
      <c r="CI54" s="27"/>
      <c r="CJ54" s="27"/>
      <c r="CK54" s="27"/>
      <c r="CL54" s="27"/>
      <c r="CM54" s="27"/>
      <c r="CN54" s="27"/>
      <c r="CO54" s="18"/>
      <c r="CP54" s="19"/>
      <c r="CQ54" s="19"/>
      <c r="CR54" s="51"/>
      <c r="CS54" s="26"/>
      <c r="CT54" s="27"/>
      <c r="CU54" s="27"/>
      <c r="CV54" s="27"/>
      <c r="CW54" s="27"/>
      <c r="CX54" s="27"/>
      <c r="CY54" s="27"/>
      <c r="CZ54" s="27"/>
      <c r="DA54" s="18"/>
      <c r="DB54" s="19"/>
      <c r="DC54" s="19"/>
      <c r="DD54" s="51"/>
      <c r="DE54" s="26"/>
      <c r="DF54" s="27"/>
      <c r="DG54" s="27"/>
      <c r="DH54" s="27"/>
      <c r="DI54" s="27"/>
      <c r="DJ54" s="27"/>
      <c r="DK54" s="27"/>
      <c r="DL54" s="27"/>
      <c r="DM54" s="18"/>
      <c r="DN54" s="19"/>
      <c r="DO54" s="19"/>
      <c r="DP54" s="51"/>
      <c r="DQ54" s="26"/>
      <c r="DR54" s="27"/>
      <c r="DS54" s="27"/>
      <c r="DT54" s="27"/>
      <c r="DU54" s="27"/>
      <c r="DV54" s="27"/>
      <c r="DW54" s="27"/>
      <c r="DX54" s="27"/>
      <c r="EM54" s="19"/>
      <c r="EN54" s="19"/>
      <c r="EO54" s="27"/>
      <c r="EP54" s="26"/>
      <c r="EQ54" s="27"/>
      <c r="ER54" s="27"/>
      <c r="ES54" s="27"/>
      <c r="ET54" s="27"/>
      <c r="EU54" s="27"/>
      <c r="EV54" s="27"/>
      <c r="EY54" s="19"/>
      <c r="EZ54" s="19"/>
      <c r="FA54" s="27"/>
      <c r="FB54" s="26"/>
      <c r="FC54" s="27"/>
      <c r="FD54" s="27"/>
      <c r="FE54" s="27"/>
      <c r="FF54" s="27"/>
      <c r="FG54" s="27"/>
      <c r="FH54" s="27"/>
      <c r="FK54" s="19"/>
      <c r="FL54" s="19"/>
      <c r="FM54" s="27"/>
      <c r="FN54" s="26"/>
      <c r="FO54" s="27"/>
      <c r="FP54" s="27"/>
      <c r="FQ54" s="27"/>
      <c r="FR54" s="27"/>
      <c r="FS54" s="27"/>
      <c r="FT54" s="27"/>
    </row>
    <row r="55" spans="2:176" ht="23.25" customHeight="1">
      <c r="B55" s="16"/>
      <c r="C55" s="17"/>
      <c r="D55" s="17" t="s">
        <v>64</v>
      </c>
      <c r="E55" s="16"/>
      <c r="F55" s="16"/>
      <c r="G55" s="16"/>
      <c r="H55" s="16"/>
      <c r="I55" s="18"/>
      <c r="J55" s="19">
        <f>+R55</f>
        <v>3187718449</v>
      </c>
      <c r="K55" s="19"/>
      <c r="L55" s="23"/>
      <c r="M55" s="26"/>
      <c r="N55" s="23">
        <f>R55+P55</f>
        <v>3187718449</v>
      </c>
      <c r="O55" s="27"/>
      <c r="P55" s="27"/>
      <c r="Q55" s="27"/>
      <c r="R55" s="27">
        <v>3187718449</v>
      </c>
      <c r="S55" s="27"/>
      <c r="T55" s="27"/>
      <c r="U55" s="18"/>
      <c r="V55" s="19">
        <f>+AD55</f>
        <v>2726784601</v>
      </c>
      <c r="W55" s="19"/>
      <c r="X55" s="23"/>
      <c r="Y55" s="26"/>
      <c r="Z55" s="23">
        <f>AD55+AB55</f>
        <v>2726784601</v>
      </c>
      <c r="AA55" s="27"/>
      <c r="AB55" s="27"/>
      <c r="AC55" s="27"/>
      <c r="AD55" s="27">
        <v>2726784601</v>
      </c>
      <c r="AE55" s="27"/>
      <c r="AF55" s="27"/>
      <c r="AG55" s="18"/>
      <c r="AH55" s="19">
        <f>+AP55</f>
        <v>2327428647</v>
      </c>
      <c r="AI55" s="19"/>
      <c r="AJ55" s="23"/>
      <c r="AK55" s="26"/>
      <c r="AL55" s="23">
        <f>AP55+AN55</f>
        <v>2327428647</v>
      </c>
      <c r="AM55" s="27"/>
      <c r="AN55" s="27"/>
      <c r="AO55" s="27"/>
      <c r="AP55" s="27">
        <v>2327428647</v>
      </c>
      <c r="AQ55" s="27"/>
      <c r="AR55" s="27"/>
      <c r="AS55" s="18"/>
      <c r="AT55" s="19">
        <f>+BB55</f>
        <v>1998457354</v>
      </c>
      <c r="AU55" s="19"/>
      <c r="AV55" s="23"/>
      <c r="AW55" s="26"/>
      <c r="AX55" s="23">
        <f>BB55+AZ55</f>
        <v>1998457354</v>
      </c>
      <c r="AY55" s="27"/>
      <c r="AZ55" s="27"/>
      <c r="BA55" s="27"/>
      <c r="BB55" s="27">
        <v>1998457354</v>
      </c>
      <c r="BC55" s="27"/>
      <c r="BD55" s="27"/>
      <c r="BE55" s="18"/>
      <c r="BF55" s="19">
        <f>+BN55</f>
        <v>1690191300</v>
      </c>
      <c r="BG55" s="19"/>
      <c r="BH55" s="23"/>
      <c r="BI55" s="26"/>
      <c r="BJ55" s="23">
        <f>BN55+BL55</f>
        <v>1690191300</v>
      </c>
      <c r="BK55" s="27"/>
      <c r="BL55" s="27"/>
      <c r="BM55" s="27"/>
      <c r="BN55" s="27">
        <v>1690191300</v>
      </c>
      <c r="BO55" s="27"/>
      <c r="BP55" s="27"/>
      <c r="BQ55" s="18"/>
      <c r="BR55" s="19">
        <f>+BZ55</f>
        <v>1363605112</v>
      </c>
      <c r="BS55" s="19"/>
      <c r="BT55" s="23"/>
      <c r="BU55" s="26"/>
      <c r="BV55" s="23">
        <f>BZ55+BX55</f>
        <v>1363605112</v>
      </c>
      <c r="BW55" s="27"/>
      <c r="BX55" s="27"/>
      <c r="BY55" s="27"/>
      <c r="BZ55" s="27">
        <v>1363605112</v>
      </c>
      <c r="CA55" s="27"/>
      <c r="CB55" s="27"/>
      <c r="CC55" s="18"/>
      <c r="CD55" s="19">
        <f>+CL55</f>
        <v>1073176908</v>
      </c>
      <c r="CE55" s="19"/>
      <c r="CF55" s="23"/>
      <c r="CG55" s="26"/>
      <c r="CH55" s="23">
        <f>CL55+CJ55</f>
        <v>1073176908</v>
      </c>
      <c r="CI55" s="27"/>
      <c r="CJ55" s="27"/>
      <c r="CK55" s="27"/>
      <c r="CL55" s="27">
        <v>1073176908</v>
      </c>
      <c r="CM55" s="27"/>
      <c r="CN55" s="27"/>
      <c r="CO55" s="18"/>
      <c r="CP55" s="19">
        <f>+CX55</f>
        <v>821619331</v>
      </c>
      <c r="CQ55" s="19"/>
      <c r="CR55" s="23"/>
      <c r="CS55" s="26"/>
      <c r="CT55" s="23"/>
      <c r="CU55" s="27"/>
      <c r="CV55" s="27"/>
      <c r="CW55" s="27"/>
      <c r="CX55" s="27">
        <v>821619331</v>
      </c>
      <c r="CY55" s="27"/>
      <c r="CZ55" s="27"/>
      <c r="DA55" s="18"/>
      <c r="DB55" s="19">
        <f>+DJ55</f>
        <v>740729365</v>
      </c>
      <c r="DC55" s="19"/>
      <c r="DD55" s="23"/>
      <c r="DE55" s="26"/>
      <c r="DF55" s="23">
        <f>DJ55+DH55</f>
        <v>740729365</v>
      </c>
      <c r="DG55" s="27"/>
      <c r="DH55" s="27"/>
      <c r="DI55" s="27"/>
      <c r="DJ55" s="27">
        <v>740729365</v>
      </c>
      <c r="DK55" s="27"/>
      <c r="DL55" s="27"/>
      <c r="DM55" s="18"/>
      <c r="DN55" s="19">
        <f>+DV55</f>
        <v>426401724</v>
      </c>
      <c r="DO55" s="19"/>
      <c r="DP55" s="23"/>
      <c r="DQ55" s="26"/>
      <c r="DR55" s="23">
        <f>DV55+DT55</f>
        <v>426401724</v>
      </c>
      <c r="DS55" s="27"/>
      <c r="DT55" s="27"/>
      <c r="DU55" s="27"/>
      <c r="DV55" s="27">
        <v>426401724</v>
      </c>
      <c r="DW55" s="27"/>
      <c r="DX55" s="27"/>
      <c r="DZ55" s="19">
        <f>+EH55</f>
        <v>284999907</v>
      </c>
      <c r="EA55" s="19"/>
      <c r="EB55" s="27"/>
      <c r="EC55" s="26"/>
      <c r="ED55" s="27">
        <f>EH55+EF55</f>
        <v>284999907</v>
      </c>
      <c r="EE55" s="27"/>
      <c r="EF55" s="27"/>
      <c r="EG55" s="27"/>
      <c r="EH55" s="27">
        <v>284999907</v>
      </c>
      <c r="EI55" s="27"/>
      <c r="EJ55" s="27"/>
      <c r="EL55" s="88">
        <f>SUM(EN55+EP55+EV55)</f>
        <v>180200092</v>
      </c>
      <c r="EM55" s="19"/>
      <c r="EN55" s="88">
        <v>36300596</v>
      </c>
      <c r="EO55" s="19"/>
      <c r="EP55" s="19">
        <f>SUM(ER55:ET55)</f>
        <v>143899496</v>
      </c>
      <c r="EQ55" s="19"/>
      <c r="ER55" s="88"/>
      <c r="ES55" s="19"/>
      <c r="ET55" s="88">
        <v>143899496</v>
      </c>
      <c r="EU55" s="19"/>
      <c r="EV55" s="88"/>
      <c r="EX55" s="88">
        <f>SUM(EZ55+FB55+FH55)</f>
        <v>126456936</v>
      </c>
      <c r="EY55" s="19"/>
      <c r="EZ55" s="88"/>
      <c r="FA55" s="19"/>
      <c r="FB55" s="19">
        <f>SUM(FD55+FF55)</f>
        <v>126456936</v>
      </c>
      <c r="FC55" s="19"/>
      <c r="FD55" s="88"/>
      <c r="FE55" s="19"/>
      <c r="FF55" s="88">
        <v>126456936</v>
      </c>
      <c r="FG55" s="19"/>
      <c r="FH55" s="88"/>
      <c r="FJ55" s="88">
        <f>SUM(FL55+FN55+FT55)</f>
        <v>69093618</v>
      </c>
      <c r="FK55" s="19"/>
      <c r="FL55" s="88"/>
      <c r="FM55" s="19"/>
      <c r="FN55" s="19">
        <f>SUM(FP55+FR55)</f>
        <v>69093618</v>
      </c>
      <c r="FO55" s="19"/>
      <c r="FP55" s="88"/>
      <c r="FQ55" s="19"/>
      <c r="FR55" s="88">
        <v>69093618</v>
      </c>
      <c r="FS55" s="19"/>
      <c r="FT55" s="88"/>
    </row>
    <row r="56" spans="2:176" ht="3.75" customHeight="1">
      <c r="B56" s="16"/>
      <c r="C56" s="16"/>
      <c r="D56" s="44"/>
      <c r="E56" s="16"/>
      <c r="F56" s="16"/>
      <c r="G56" s="16"/>
      <c r="H56" s="16"/>
      <c r="I56" s="18"/>
      <c r="J56" s="52"/>
      <c r="K56" s="19"/>
      <c r="L56" s="29"/>
      <c r="M56" s="26"/>
      <c r="N56" s="29"/>
      <c r="O56" s="27"/>
      <c r="P56" s="29"/>
      <c r="Q56" s="27"/>
      <c r="R56" s="29"/>
      <c r="S56" s="27"/>
      <c r="T56" s="29"/>
      <c r="U56" s="18"/>
      <c r="V56" s="52"/>
      <c r="W56" s="19"/>
      <c r="X56" s="29"/>
      <c r="Y56" s="26"/>
      <c r="Z56" s="29"/>
      <c r="AA56" s="27"/>
      <c r="AB56" s="29"/>
      <c r="AC56" s="27"/>
      <c r="AD56" s="29"/>
      <c r="AE56" s="27"/>
      <c r="AF56" s="29"/>
      <c r="AG56" s="18"/>
      <c r="AH56" s="52"/>
      <c r="AI56" s="19"/>
      <c r="AJ56" s="29"/>
      <c r="AK56" s="26"/>
      <c r="AL56" s="29"/>
      <c r="AM56" s="27"/>
      <c r="AN56" s="29"/>
      <c r="AO56" s="27"/>
      <c r="AP56" s="29"/>
      <c r="AQ56" s="27"/>
      <c r="AR56" s="29"/>
      <c r="AS56" s="18"/>
      <c r="AT56" s="52"/>
      <c r="AU56" s="19"/>
      <c r="AV56" s="29"/>
      <c r="AW56" s="26"/>
      <c r="AX56" s="29"/>
      <c r="AY56" s="27"/>
      <c r="AZ56" s="29"/>
      <c r="BA56" s="27"/>
      <c r="BB56" s="29"/>
      <c r="BC56" s="27"/>
      <c r="BD56" s="29"/>
      <c r="BE56" s="18"/>
      <c r="BF56" s="52"/>
      <c r="BG56" s="19"/>
      <c r="BH56" s="29"/>
      <c r="BI56" s="26"/>
      <c r="BJ56" s="29"/>
      <c r="BK56" s="27"/>
      <c r="BL56" s="29"/>
      <c r="BM56" s="27"/>
      <c r="BN56" s="29"/>
      <c r="BO56" s="27"/>
      <c r="BP56" s="29"/>
      <c r="BQ56" s="18"/>
      <c r="BR56" s="52"/>
      <c r="BS56" s="19"/>
      <c r="BT56" s="29"/>
      <c r="BU56" s="26"/>
      <c r="BV56" s="29"/>
      <c r="BW56" s="27"/>
      <c r="BX56" s="29"/>
      <c r="BY56" s="27"/>
      <c r="BZ56" s="29"/>
      <c r="CA56" s="27"/>
      <c r="CB56" s="29"/>
      <c r="CC56" s="18"/>
      <c r="CD56" s="52"/>
      <c r="CE56" s="19"/>
      <c r="CF56" s="29"/>
      <c r="CG56" s="26"/>
      <c r="CH56" s="29"/>
      <c r="CI56" s="27"/>
      <c r="CJ56" s="29"/>
      <c r="CK56" s="27"/>
      <c r="CL56" s="29"/>
      <c r="CM56" s="27"/>
      <c r="CN56" s="29"/>
      <c r="CO56" s="18"/>
      <c r="CP56" s="52"/>
      <c r="CQ56" s="19"/>
      <c r="CR56" s="29"/>
      <c r="CS56" s="26"/>
      <c r="CT56" s="29"/>
      <c r="CU56" s="27"/>
      <c r="CV56" s="29"/>
      <c r="CW56" s="27"/>
      <c r="CX56" s="29"/>
      <c r="CY56" s="27"/>
      <c r="CZ56" s="29"/>
      <c r="DA56" s="18"/>
      <c r="DB56" s="52"/>
      <c r="DC56" s="19"/>
      <c r="DD56" s="29"/>
      <c r="DE56" s="26"/>
      <c r="DF56" s="29"/>
      <c r="DG56" s="27"/>
      <c r="DH56" s="29"/>
      <c r="DI56" s="27"/>
      <c r="DJ56" s="29"/>
      <c r="DK56" s="27"/>
      <c r="DL56" s="29"/>
      <c r="DM56" s="18"/>
      <c r="DN56" s="52"/>
      <c r="DO56" s="19"/>
      <c r="DP56" s="29"/>
      <c r="DQ56" s="26"/>
      <c r="DR56" s="29"/>
      <c r="DS56" s="27"/>
      <c r="DT56" s="29"/>
      <c r="DU56" s="27"/>
      <c r="DV56" s="29"/>
      <c r="DW56" s="27"/>
      <c r="DX56" s="29"/>
      <c r="EL56" s="19"/>
      <c r="EM56" s="19"/>
      <c r="EN56" s="19"/>
      <c r="EO56" s="19"/>
      <c r="EP56" s="88">
        <f t="shared" ref="EP56:EP59" si="55">SUM(ER56:ET56)</f>
        <v>0</v>
      </c>
      <c r="EQ56" s="19"/>
      <c r="ER56" s="19"/>
      <c r="ES56" s="19"/>
      <c r="ET56" s="19"/>
      <c r="EU56" s="19"/>
      <c r="EV56" s="19"/>
      <c r="EX56" s="19"/>
      <c r="EY56" s="19"/>
      <c r="EZ56" s="19"/>
      <c r="FA56" s="19"/>
      <c r="FB56" s="88"/>
      <c r="FC56" s="19"/>
      <c r="FD56" s="19"/>
      <c r="FE56" s="19"/>
      <c r="FF56" s="19"/>
      <c r="FG56" s="19"/>
      <c r="FH56" s="19"/>
      <c r="FJ56" s="19"/>
      <c r="FK56" s="19"/>
      <c r="FL56" s="19"/>
      <c r="FM56" s="19"/>
      <c r="FN56" s="88"/>
      <c r="FO56" s="19"/>
      <c r="FP56" s="19"/>
      <c r="FQ56" s="19"/>
      <c r="FR56" s="19"/>
      <c r="FS56" s="19"/>
      <c r="FT56" s="19"/>
    </row>
    <row r="57" spans="2:176" ht="18.75" customHeight="1">
      <c r="B57" s="17"/>
      <c r="C57" s="16"/>
      <c r="D57" s="16"/>
      <c r="E57" s="17" t="s">
        <v>71</v>
      </c>
      <c r="F57" s="16"/>
      <c r="G57" s="16"/>
      <c r="H57" s="16"/>
      <c r="I57" s="18"/>
      <c r="J57" s="53">
        <f>SUM(J55:J56)</f>
        <v>3187718449</v>
      </c>
      <c r="K57" s="19"/>
      <c r="L57" s="54">
        <f>SUM(L55:L56)</f>
        <v>0</v>
      </c>
      <c r="M57" s="55"/>
      <c r="N57" s="54">
        <f>SUM(N55:N56)</f>
        <v>3187718449</v>
      </c>
      <c r="O57" s="27"/>
      <c r="P57" s="54">
        <f>SUM(P55:P56)</f>
        <v>0</v>
      </c>
      <c r="Q57" s="27"/>
      <c r="R57" s="53">
        <f>SUM(R55:R56)</f>
        <v>3187718449</v>
      </c>
      <c r="S57" s="27"/>
      <c r="T57" s="54">
        <f>SUM(T55:T56)</f>
        <v>0</v>
      </c>
      <c r="U57" s="18"/>
      <c r="V57" s="53">
        <f>SUM(V55:V56)</f>
        <v>2726784601</v>
      </c>
      <c r="W57" s="19"/>
      <c r="X57" s="54">
        <f>SUM(X55:X56)</f>
        <v>0</v>
      </c>
      <c r="Y57" s="55"/>
      <c r="Z57" s="54">
        <f>SUM(Z55:Z56)</f>
        <v>2726784601</v>
      </c>
      <c r="AA57" s="27"/>
      <c r="AB57" s="54">
        <f>SUM(AB55:AB56)</f>
        <v>0</v>
      </c>
      <c r="AC57" s="27"/>
      <c r="AD57" s="53">
        <f>SUM(AD55:AD56)</f>
        <v>2726784601</v>
      </c>
      <c r="AE57" s="27"/>
      <c r="AF57" s="54">
        <f>SUM(AF55:AF56)</f>
        <v>0</v>
      </c>
      <c r="AG57" s="18"/>
      <c r="AH57" s="53">
        <f>SUM(AH55:AH56)</f>
        <v>2327428647</v>
      </c>
      <c r="AI57" s="19"/>
      <c r="AJ57" s="54">
        <f>SUM(AJ55:AJ56)</f>
        <v>0</v>
      </c>
      <c r="AK57" s="55"/>
      <c r="AL57" s="54">
        <f>SUM(AL55:AL56)</f>
        <v>2327428647</v>
      </c>
      <c r="AM57" s="27"/>
      <c r="AN57" s="54">
        <f>SUM(AN55:AN56)</f>
        <v>0</v>
      </c>
      <c r="AO57" s="27"/>
      <c r="AP57" s="53">
        <f>SUM(AP55:AP56)</f>
        <v>2327428647</v>
      </c>
      <c r="AQ57" s="27"/>
      <c r="AR57" s="54">
        <f>SUM(AR55:AR56)</f>
        <v>0</v>
      </c>
      <c r="AS57" s="18"/>
      <c r="AT57" s="53">
        <f>SUM(AT55:AT56)</f>
        <v>1998457354</v>
      </c>
      <c r="AU57" s="19"/>
      <c r="AV57" s="54">
        <f>SUM(AV55:AV56)</f>
        <v>0</v>
      </c>
      <c r="AW57" s="55"/>
      <c r="AX57" s="54">
        <f>SUM(AX55:AX56)</f>
        <v>1998457354</v>
      </c>
      <c r="AY57" s="27"/>
      <c r="AZ57" s="54">
        <f>SUM(AZ55:AZ56)</f>
        <v>0</v>
      </c>
      <c r="BA57" s="27"/>
      <c r="BB57" s="53">
        <f>SUM(BB55:BB56)</f>
        <v>1998457354</v>
      </c>
      <c r="BC57" s="27"/>
      <c r="BD57" s="54">
        <f>SUM(BD55:BD56)</f>
        <v>0</v>
      </c>
      <c r="BE57" s="18"/>
      <c r="BF57" s="53">
        <f>SUM(BF55:BF56)</f>
        <v>1690191300</v>
      </c>
      <c r="BG57" s="19"/>
      <c r="BH57" s="54">
        <f>SUM(BH55:BH56)</f>
        <v>0</v>
      </c>
      <c r="BI57" s="55"/>
      <c r="BJ57" s="54">
        <f>SUM(BJ55:BJ56)</f>
        <v>1690191300</v>
      </c>
      <c r="BK57" s="27"/>
      <c r="BL57" s="54">
        <f>SUM(BL55:BL56)</f>
        <v>0</v>
      </c>
      <c r="BM57" s="27"/>
      <c r="BN57" s="53">
        <f>SUM(BN55:BN56)</f>
        <v>1690191300</v>
      </c>
      <c r="BO57" s="27"/>
      <c r="BP57" s="54">
        <f>SUM(BP55:BP56)</f>
        <v>0</v>
      </c>
      <c r="BQ57" s="18"/>
      <c r="BR57" s="53">
        <f>SUM(BR55:BR56)</f>
        <v>1363605112</v>
      </c>
      <c r="BS57" s="19"/>
      <c r="BT57" s="54">
        <f>SUM(BT55:BT56)</f>
        <v>0</v>
      </c>
      <c r="BU57" s="55"/>
      <c r="BV57" s="54">
        <f>SUM(BV55:BV56)</f>
        <v>1363605112</v>
      </c>
      <c r="BW57" s="27"/>
      <c r="BX57" s="54">
        <f>SUM(BX55:BX56)</f>
        <v>0</v>
      </c>
      <c r="BY57" s="27"/>
      <c r="BZ57" s="53">
        <f>SUM(BZ55:BZ56)</f>
        <v>1363605112</v>
      </c>
      <c r="CA57" s="27"/>
      <c r="CB57" s="54">
        <f>SUM(CB55:CB56)</f>
        <v>0</v>
      </c>
      <c r="CC57" s="18"/>
      <c r="CD57" s="53">
        <f>SUM(CD55:CD56)</f>
        <v>1073176908</v>
      </c>
      <c r="CE57" s="19"/>
      <c r="CF57" s="54">
        <f>SUM(CF55:CF56)</f>
        <v>0</v>
      </c>
      <c r="CG57" s="55"/>
      <c r="CH57" s="54">
        <f>SUM(CH55:CH56)</f>
        <v>1073176908</v>
      </c>
      <c r="CI57" s="27"/>
      <c r="CJ57" s="54">
        <f>SUM(CJ55:CJ56)</f>
        <v>0</v>
      </c>
      <c r="CK57" s="27"/>
      <c r="CL57" s="53">
        <f>SUM(CL55:CL56)</f>
        <v>1073176908</v>
      </c>
      <c r="CM57" s="27"/>
      <c r="CN57" s="54">
        <f>SUM(CN55:CN56)</f>
        <v>0</v>
      </c>
      <c r="CO57" s="18"/>
      <c r="CP57" s="53">
        <f>SUM(CP55:CP56)</f>
        <v>821619331</v>
      </c>
      <c r="CQ57" s="19"/>
      <c r="CR57" s="54">
        <f>SUM(CR55:CR56)</f>
        <v>0</v>
      </c>
      <c r="CS57" s="55"/>
      <c r="CT57" s="54">
        <f>SUM(CT55:CT56)</f>
        <v>0</v>
      </c>
      <c r="CU57" s="27"/>
      <c r="CV57" s="54">
        <f>SUM(CV55:CV56)</f>
        <v>0</v>
      </c>
      <c r="CW57" s="27"/>
      <c r="CX57" s="53">
        <f>SUM(CX55:CX56)</f>
        <v>821619331</v>
      </c>
      <c r="CY57" s="27"/>
      <c r="CZ57" s="54">
        <f>SUM(CZ55:CZ56)</f>
        <v>0</v>
      </c>
      <c r="DA57" s="18"/>
      <c r="DB57" s="53">
        <f>SUM(DB55:DB56)</f>
        <v>740729365</v>
      </c>
      <c r="DC57" s="19"/>
      <c r="DD57" s="54">
        <f>SUM(DD55:DD56)</f>
        <v>0</v>
      </c>
      <c r="DE57" s="26"/>
      <c r="DF57" s="53">
        <f>SUM(DF55:DF56)</f>
        <v>740729365</v>
      </c>
      <c r="DG57" s="27"/>
      <c r="DH57" s="54">
        <f>SUM(DH55:DH56)</f>
        <v>0</v>
      </c>
      <c r="DI57" s="27"/>
      <c r="DJ57" s="53">
        <f>SUM(DJ55:DJ56)</f>
        <v>740729365</v>
      </c>
      <c r="DK57" s="27"/>
      <c r="DL57" s="54">
        <f>SUM(DL55:DL56)</f>
        <v>0</v>
      </c>
      <c r="DM57" s="18"/>
      <c r="DN57" s="53">
        <f>SUM(DN55:DN56)</f>
        <v>426401724</v>
      </c>
      <c r="DO57" s="19"/>
      <c r="DP57" s="54">
        <f>SUM(DP55:DP56)</f>
        <v>0</v>
      </c>
      <c r="DQ57" s="26"/>
      <c r="DR57" s="53">
        <f>SUM(DR55:DR56)</f>
        <v>426401724</v>
      </c>
      <c r="DS57" s="27"/>
      <c r="DT57" s="54">
        <f>SUM(DT55:DT56)</f>
        <v>0</v>
      </c>
      <c r="DU57" s="27"/>
      <c r="DV57" s="53">
        <f>SUM(DV55:DV56)</f>
        <v>426401724</v>
      </c>
      <c r="DW57" s="27"/>
      <c r="DX57" s="54">
        <f>SUM(DX55:DX56)</f>
        <v>0</v>
      </c>
      <c r="DZ57" s="53">
        <f>+DZ53+DZ55+DZ54</f>
        <v>284999907</v>
      </c>
      <c r="EA57" s="19"/>
      <c r="EB57" s="54">
        <f>+EB53+EB55+EB54</f>
        <v>0</v>
      </c>
      <c r="EC57" s="26"/>
      <c r="ED57" s="53">
        <f>+ED53+ED55+ED54</f>
        <v>284999907</v>
      </c>
      <c r="EE57" s="27"/>
      <c r="EF57" s="54">
        <f>+EF53+EF55+EF54</f>
        <v>0</v>
      </c>
      <c r="EG57" s="27"/>
      <c r="EH57" s="53">
        <f>+EH53+EH55+EH54</f>
        <v>284999907</v>
      </c>
      <c r="EI57" s="27"/>
      <c r="EJ57" s="54">
        <f>+EJ53+EJ55+EJ54</f>
        <v>0</v>
      </c>
      <c r="EL57" s="88">
        <f>SUM(EN57+EP57+EV57)</f>
        <v>180200092</v>
      </c>
      <c r="EM57" s="19"/>
      <c r="EN57" s="88">
        <v>36300596</v>
      </c>
      <c r="EO57" s="19"/>
      <c r="EP57" s="88">
        <f t="shared" si="55"/>
        <v>143899496</v>
      </c>
      <c r="EQ57" s="19"/>
      <c r="ER57" s="88"/>
      <c r="ES57" s="19"/>
      <c r="ET57" s="88">
        <v>143899496</v>
      </c>
      <c r="EU57" s="19"/>
      <c r="EV57" s="88"/>
      <c r="EX57" s="88">
        <f>SUM(EZ57+FB57+FH57)</f>
        <v>126456936</v>
      </c>
      <c r="EY57" s="19"/>
      <c r="EZ57" s="88"/>
      <c r="FA57" s="19"/>
      <c r="FB57" s="92">
        <f>SUM(FD57+FF57)</f>
        <v>126456936</v>
      </c>
      <c r="FC57" s="19"/>
      <c r="FD57" s="88"/>
      <c r="FE57" s="19"/>
      <c r="FF57" s="88">
        <f>SUM(FF55:FF56)</f>
        <v>126456936</v>
      </c>
      <c r="FG57" s="19"/>
      <c r="FH57" s="88"/>
      <c r="FJ57" s="88">
        <f>SUM(FL57+FN57+FT57)</f>
        <v>69093618</v>
      </c>
      <c r="FK57" s="19"/>
      <c r="FL57" s="88"/>
      <c r="FM57" s="19"/>
      <c r="FN57" s="92">
        <f>SUM(FP57+FR57)</f>
        <v>69093618</v>
      </c>
      <c r="FO57" s="19"/>
      <c r="FP57" s="88"/>
      <c r="FQ57" s="19"/>
      <c r="FR57" s="88">
        <f>SUM(FR55:FR56)</f>
        <v>69093618</v>
      </c>
      <c r="FS57" s="19"/>
      <c r="FT57" s="88"/>
    </row>
    <row r="58" spans="2:176" ht="24.75" customHeight="1">
      <c r="B58" s="17"/>
      <c r="C58" s="16"/>
      <c r="D58" s="44"/>
      <c r="E58" s="17" t="s">
        <v>72</v>
      </c>
      <c r="F58" s="16"/>
      <c r="G58" s="16"/>
      <c r="H58" s="16"/>
      <c r="I58" s="18"/>
      <c r="J58" s="19">
        <f>T58+N58+L58</f>
        <v>5472466340</v>
      </c>
      <c r="K58" s="19"/>
      <c r="L58" s="27">
        <f>L57+L52</f>
        <v>1817555450</v>
      </c>
      <c r="M58" s="26"/>
      <c r="N58" s="56">
        <f>R58+P58</f>
        <v>3654910890</v>
      </c>
      <c r="O58" s="27"/>
      <c r="P58" s="27">
        <f>P57+P52</f>
        <v>360336089</v>
      </c>
      <c r="Q58" s="27"/>
      <c r="R58" s="27">
        <f>R57+R52</f>
        <v>3294574801</v>
      </c>
      <c r="S58" s="27"/>
      <c r="T58" s="57">
        <f>T57+T52</f>
        <v>0</v>
      </c>
      <c r="U58" s="18"/>
      <c r="V58" s="19">
        <f>AF58+Z58+X58</f>
        <v>4940492666</v>
      </c>
      <c r="W58" s="19"/>
      <c r="X58" s="27">
        <f>X57+X52</f>
        <v>1776362717</v>
      </c>
      <c r="Y58" s="26"/>
      <c r="Z58" s="56">
        <f>AD58+AB58</f>
        <v>3164129949</v>
      </c>
      <c r="AA58" s="27"/>
      <c r="AB58" s="27">
        <f>AB57+AB52</f>
        <v>345963487</v>
      </c>
      <c r="AC58" s="27"/>
      <c r="AD58" s="27">
        <f>AD57+AD52</f>
        <v>2818166462</v>
      </c>
      <c r="AE58" s="27"/>
      <c r="AF58" s="57">
        <f>AF57+AF52</f>
        <v>0</v>
      </c>
      <c r="AG58" s="18"/>
      <c r="AH58" s="19">
        <f>AR58+AL58+AJ58</f>
        <v>4268853570</v>
      </c>
      <c r="AI58" s="19"/>
      <c r="AJ58" s="27">
        <f>AJ57+AJ52</f>
        <v>1507014243</v>
      </c>
      <c r="AK58" s="26"/>
      <c r="AL58" s="56">
        <f>AP58+AN58</f>
        <v>2761839327</v>
      </c>
      <c r="AM58" s="27"/>
      <c r="AN58" s="27">
        <f>AN57+AN52</f>
        <v>343343288</v>
      </c>
      <c r="AO58" s="27"/>
      <c r="AP58" s="27">
        <f>AP57+AP52</f>
        <v>2418496039</v>
      </c>
      <c r="AQ58" s="27"/>
      <c r="AR58" s="57">
        <f>AR57+AR52</f>
        <v>0</v>
      </c>
      <c r="AS58" s="18"/>
      <c r="AT58" s="19">
        <f>BD58+AX58+AV58</f>
        <v>3449975903</v>
      </c>
      <c r="AU58" s="19"/>
      <c r="AV58" s="27">
        <f>AV57+AV52</f>
        <v>1444118173</v>
      </c>
      <c r="AW58" s="26"/>
      <c r="AX58" s="56">
        <f>BB58+AZ58</f>
        <v>2005857730</v>
      </c>
      <c r="AY58" s="27"/>
      <c r="AZ58" s="27">
        <f>AZ57+AZ52</f>
        <v>5179147</v>
      </c>
      <c r="BA58" s="27"/>
      <c r="BB58" s="27">
        <f>BB57+BB52</f>
        <v>2000678583</v>
      </c>
      <c r="BC58" s="27"/>
      <c r="BD58" s="57">
        <f>BD57+BD52</f>
        <v>0</v>
      </c>
      <c r="BE58" s="18"/>
      <c r="BF58" s="19">
        <f>BP58+BJ58+BH58</f>
        <v>3461704010</v>
      </c>
      <c r="BG58" s="19"/>
      <c r="BH58" s="27">
        <f>BH57+BH52</f>
        <v>1765161926</v>
      </c>
      <c r="BI58" s="26"/>
      <c r="BJ58" s="56">
        <f>BN58+BL58</f>
        <v>1696542084</v>
      </c>
      <c r="BK58" s="27"/>
      <c r="BL58" s="27">
        <f>BL57+BL52</f>
        <v>3866956</v>
      </c>
      <c r="BM58" s="27"/>
      <c r="BN58" s="27">
        <f>BN57+BN52</f>
        <v>1692675128</v>
      </c>
      <c r="BO58" s="27"/>
      <c r="BP58" s="57">
        <f>BP57+BP52</f>
        <v>0</v>
      </c>
      <c r="BQ58" s="18"/>
      <c r="BR58" s="19">
        <f>CB58+BV58+BT58</f>
        <v>2835644204</v>
      </c>
      <c r="BS58" s="19"/>
      <c r="BT58" s="27">
        <f>BT57+BT52</f>
        <v>1465789960</v>
      </c>
      <c r="BU58" s="26"/>
      <c r="BV58" s="56">
        <f>BZ58+BX58</f>
        <v>1369854244</v>
      </c>
      <c r="BW58" s="27"/>
      <c r="BX58" s="27">
        <f>BX57+BX52</f>
        <v>3604666</v>
      </c>
      <c r="BY58" s="27"/>
      <c r="BZ58" s="27">
        <f>BZ57+BZ52</f>
        <v>1366249578</v>
      </c>
      <c r="CA58" s="27"/>
      <c r="CB58" s="57">
        <f>CB57+CB52</f>
        <v>0</v>
      </c>
      <c r="CC58" s="18"/>
      <c r="CD58" s="19">
        <f>CN58+CH58+CF58</f>
        <v>2230879782</v>
      </c>
      <c r="CE58" s="19"/>
      <c r="CF58" s="27">
        <f>CF57+CF52</f>
        <v>1157046239</v>
      </c>
      <c r="CG58" s="26"/>
      <c r="CH58" s="56">
        <f>CL58+CJ58</f>
        <v>1073833543</v>
      </c>
      <c r="CI58" s="27"/>
      <c r="CJ58" s="27">
        <f>CJ57+CJ52</f>
        <v>612426</v>
      </c>
      <c r="CK58" s="27"/>
      <c r="CL58" s="27">
        <f>CL57+CL52</f>
        <v>1073221117</v>
      </c>
      <c r="CM58" s="27"/>
      <c r="CN58" s="57">
        <f>CN57+CN52</f>
        <v>0</v>
      </c>
      <c r="CO58" s="18"/>
      <c r="CP58" s="19">
        <f>CZ58+CT58+CR58</f>
        <v>2416471577</v>
      </c>
      <c r="CQ58" s="19"/>
      <c r="CR58" s="27">
        <f>CR57+CR52</f>
        <v>1594852246</v>
      </c>
      <c r="CS58" s="26"/>
      <c r="CT58" s="56">
        <f>CX58+CV58</f>
        <v>821619331</v>
      </c>
      <c r="CU58" s="27"/>
      <c r="CV58" s="48">
        <f>CV57+CV52</f>
        <v>0</v>
      </c>
      <c r="CW58" s="27"/>
      <c r="CX58" s="27">
        <f>CX57+CX52</f>
        <v>821619331</v>
      </c>
      <c r="CY58" s="27"/>
      <c r="CZ58" s="57">
        <f>CZ57+CZ52</f>
        <v>0</v>
      </c>
      <c r="DA58" s="18"/>
      <c r="DB58" s="19">
        <f>DL58+DF58+DD58</f>
        <v>2251488027</v>
      </c>
      <c r="DC58" s="19"/>
      <c r="DD58" s="27">
        <f>DD57+DD52</f>
        <v>1461804362</v>
      </c>
      <c r="DE58" s="26"/>
      <c r="DF58" s="23">
        <f>DJ58+DH58</f>
        <v>789683665</v>
      </c>
      <c r="DG58" s="27"/>
      <c r="DH58" s="27">
        <f>DH57+DH52</f>
        <v>48954300</v>
      </c>
      <c r="DI58" s="27"/>
      <c r="DJ58" s="27">
        <f>DJ57+DJ52</f>
        <v>740729365</v>
      </c>
      <c r="DK58" s="27"/>
      <c r="DL58" s="57">
        <f>DL57+DL52</f>
        <v>0</v>
      </c>
      <c r="DM58" s="18"/>
      <c r="DN58" s="19">
        <f>DX58+DR58+DP58</f>
        <v>773936822</v>
      </c>
      <c r="DO58" s="19"/>
      <c r="DP58" s="27">
        <f>DP57+DP52</f>
        <v>607439370</v>
      </c>
      <c r="DQ58" s="26"/>
      <c r="DR58" s="23">
        <f>DV58+DT58</f>
        <v>191241838</v>
      </c>
      <c r="DS58" s="27"/>
      <c r="DT58" s="27">
        <f>DT57+DT52</f>
        <v>-144144562</v>
      </c>
      <c r="DU58" s="27"/>
      <c r="DV58" s="27">
        <f>DV57+DV52</f>
        <v>335386400</v>
      </c>
      <c r="DW58" s="27"/>
      <c r="DX58" s="57">
        <f>DX57+DX52</f>
        <v>-24744386</v>
      </c>
      <c r="DZ58" s="19">
        <f>EJ58+ED58+EB58</f>
        <v>342942632</v>
      </c>
      <c r="EA58" s="19"/>
      <c r="EB58" s="27">
        <v>-147749246</v>
      </c>
      <c r="EC58" s="26"/>
      <c r="ED58" s="27">
        <f>EH58+EF58</f>
        <v>462826310</v>
      </c>
      <c r="EE58" s="27"/>
      <c r="EF58" s="27">
        <v>170819393</v>
      </c>
      <c r="EG58" s="27"/>
      <c r="EH58" s="27">
        <v>292006917</v>
      </c>
      <c r="EI58" s="27"/>
      <c r="EJ58" s="27">
        <v>27865568</v>
      </c>
      <c r="EL58" s="88">
        <f>SUM(EN58+EP58+EV58)</f>
        <v>620407958</v>
      </c>
      <c r="EM58" s="19"/>
      <c r="EN58" s="92">
        <v>480267013</v>
      </c>
      <c r="EO58" s="19"/>
      <c r="EP58" s="88">
        <f t="shared" si="55"/>
        <v>139820805</v>
      </c>
      <c r="EQ58" s="19"/>
      <c r="ER58" s="88"/>
      <c r="ES58" s="19"/>
      <c r="ET58" s="88">
        <f>SUM(ET57,ET52)</f>
        <v>139820805</v>
      </c>
      <c r="EU58" s="19"/>
      <c r="EV58" s="88">
        <f>SUM(EV52)</f>
        <v>320140</v>
      </c>
      <c r="EX58" s="88">
        <f>SUM(EZ58+FB58+FH58)</f>
        <v>326991512</v>
      </c>
      <c r="EY58" s="19"/>
      <c r="EZ58" s="92">
        <f>SUM(EZ52)</f>
        <v>198368123</v>
      </c>
      <c r="FA58" s="19"/>
      <c r="FB58" s="88">
        <f>SUM(FD58+FF58)</f>
        <v>128623389</v>
      </c>
      <c r="FC58" s="19"/>
      <c r="FD58" s="88">
        <v>1152796</v>
      </c>
      <c r="FE58" s="19"/>
      <c r="FF58" s="88">
        <f>SUM(FF52:FF55)</f>
        <v>127470593</v>
      </c>
      <c r="FG58" s="19"/>
      <c r="FH58" s="88"/>
      <c r="FJ58" s="88">
        <f>SUM(FL58+FN58+FT58)</f>
        <v>272107102</v>
      </c>
      <c r="FK58" s="19"/>
      <c r="FL58" s="92">
        <f>SUM(FL52)</f>
        <v>200682136</v>
      </c>
      <c r="FM58" s="19"/>
      <c r="FN58" s="88">
        <f>SUM(FN52+FN57)</f>
        <v>71424966</v>
      </c>
      <c r="FO58" s="19"/>
      <c r="FP58" s="88">
        <f>SUM(FP52+FP57)</f>
        <v>1667986</v>
      </c>
      <c r="FQ58" s="19"/>
      <c r="FR58" s="88">
        <f>SUM(FR52+FR57)</f>
        <v>69756980</v>
      </c>
      <c r="FS58" s="19"/>
      <c r="FT58" s="88"/>
    </row>
    <row r="59" spans="2:176" s="63" customFormat="1" ht="18.75" customHeight="1">
      <c r="B59" s="58" t="s">
        <v>73</v>
      </c>
      <c r="C59" s="59"/>
      <c r="D59" s="33"/>
      <c r="E59" s="33"/>
      <c r="F59" s="33"/>
      <c r="G59" s="33"/>
      <c r="H59" s="33"/>
      <c r="I59" s="26"/>
      <c r="J59" s="60">
        <f>T59+N59+L59</f>
        <v>6449921633</v>
      </c>
      <c r="K59" s="27"/>
      <c r="L59" s="60">
        <v>351960569</v>
      </c>
      <c r="M59" s="26"/>
      <c r="N59" s="23">
        <f>R59+P59</f>
        <v>5715978344</v>
      </c>
      <c r="O59" s="61"/>
      <c r="P59" s="62">
        <v>5715978344</v>
      </c>
      <c r="Q59" s="61"/>
      <c r="R59" s="62"/>
      <c r="S59" s="61"/>
      <c r="T59" s="62">
        <v>381982720</v>
      </c>
      <c r="U59" s="26"/>
      <c r="V59" s="60">
        <f>AF59+Z59+X59</f>
        <v>5723658449</v>
      </c>
      <c r="W59" s="27"/>
      <c r="X59" s="60">
        <v>347864398</v>
      </c>
      <c r="Y59" s="26"/>
      <c r="Z59" s="23">
        <f>AD59+AB59</f>
        <v>5005884123</v>
      </c>
      <c r="AA59" s="61"/>
      <c r="AB59" s="62">
        <v>5005884123</v>
      </c>
      <c r="AC59" s="61"/>
      <c r="AD59" s="62"/>
      <c r="AE59" s="61"/>
      <c r="AF59" s="62">
        <v>369909928</v>
      </c>
      <c r="AG59" s="26"/>
      <c r="AH59" s="60">
        <f>AR59+AL59+AJ59</f>
        <v>5740042800</v>
      </c>
      <c r="AI59" s="27"/>
      <c r="AJ59" s="60">
        <v>1001381464</v>
      </c>
      <c r="AK59" s="26"/>
      <c r="AL59" s="23">
        <f>AP59+AN59</f>
        <v>4383232810</v>
      </c>
      <c r="AM59" s="61"/>
      <c r="AN59" s="62">
        <v>4383232810</v>
      </c>
      <c r="AO59" s="61"/>
      <c r="AP59" s="62"/>
      <c r="AQ59" s="61"/>
      <c r="AR59" s="62">
        <v>355428526</v>
      </c>
      <c r="AS59" s="26"/>
      <c r="AT59" s="60">
        <f>BD59+AX59+AV59</f>
        <v>5375401531</v>
      </c>
      <c r="AU59" s="27"/>
      <c r="AV59" s="60">
        <v>1170221288</v>
      </c>
      <c r="AW59" s="26"/>
      <c r="AX59" s="23">
        <f>BB59+AZ59</f>
        <v>3862011681</v>
      </c>
      <c r="AY59" s="61"/>
      <c r="AZ59" s="62">
        <v>3862011681</v>
      </c>
      <c r="BA59" s="61"/>
      <c r="BB59" s="62"/>
      <c r="BC59" s="61"/>
      <c r="BD59" s="62">
        <v>343168562</v>
      </c>
      <c r="BE59" s="26"/>
      <c r="BF59" s="60">
        <f>BP59+BJ59+BH59</f>
        <v>5136284787</v>
      </c>
      <c r="BG59" s="27"/>
      <c r="BH59" s="60">
        <v>1467749674</v>
      </c>
      <c r="BI59" s="26"/>
      <c r="BJ59" s="23">
        <f>BN59+BL59</f>
        <v>3335520734</v>
      </c>
      <c r="BK59" s="61"/>
      <c r="BL59" s="62">
        <v>3335520734</v>
      </c>
      <c r="BM59" s="61"/>
      <c r="BN59" s="62"/>
      <c r="BO59" s="61"/>
      <c r="BP59" s="62">
        <v>333014379</v>
      </c>
      <c r="BQ59" s="26"/>
      <c r="BR59" s="60">
        <f>CB59+BV59+BT59</f>
        <v>4850608906</v>
      </c>
      <c r="BS59" s="27"/>
      <c r="BT59" s="60">
        <v>1737979344</v>
      </c>
      <c r="BU59" s="26"/>
      <c r="BV59" s="23">
        <f>BZ59+BX59</f>
        <v>2791197675</v>
      </c>
      <c r="BW59" s="61"/>
      <c r="BX59" s="62">
        <v>2791197675</v>
      </c>
      <c r="BY59" s="61"/>
      <c r="BZ59" s="62"/>
      <c r="CA59" s="61"/>
      <c r="CB59" s="62">
        <v>321431887</v>
      </c>
      <c r="CC59" s="26"/>
      <c r="CD59" s="60">
        <f>CN59+CH59+CF59</f>
        <v>4399990385</v>
      </c>
      <c r="CE59" s="27"/>
      <c r="CF59" s="60">
        <v>1824419852</v>
      </c>
      <c r="CG59" s="26"/>
      <c r="CH59" s="23">
        <f>CL59+CJ59</f>
        <v>2269850312</v>
      </c>
      <c r="CI59" s="61"/>
      <c r="CJ59" s="62">
        <v>2269608349</v>
      </c>
      <c r="CK59" s="61"/>
      <c r="CL59" s="62">
        <v>241963</v>
      </c>
      <c r="CM59" s="61"/>
      <c r="CN59" s="60">
        <v>305720221</v>
      </c>
      <c r="CO59" s="26"/>
      <c r="CP59" s="60">
        <f>CZ59+CT59+CR59</f>
        <v>3980655800</v>
      </c>
      <c r="CQ59" s="27"/>
      <c r="CR59" s="60">
        <v>2054192451</v>
      </c>
      <c r="CS59" s="26"/>
      <c r="CT59" s="23">
        <f>CX59+CV59</f>
        <v>1635897846</v>
      </c>
      <c r="CU59" s="61"/>
      <c r="CV59" s="62">
        <v>1635656814</v>
      </c>
      <c r="CW59" s="61"/>
      <c r="CX59" s="62">
        <v>241032</v>
      </c>
      <c r="CY59" s="61"/>
      <c r="CZ59" s="60">
        <v>290565503</v>
      </c>
      <c r="DA59" s="26"/>
      <c r="DB59" s="60">
        <f>DL59+DF59+DD59</f>
        <v>3455024673</v>
      </c>
      <c r="DC59" s="27"/>
      <c r="DD59" s="60">
        <v>2018652486</v>
      </c>
      <c r="DE59" s="26"/>
      <c r="DF59" s="76">
        <f>DJ59+DH59</f>
        <v>1156883172</v>
      </c>
      <c r="DG59" s="61"/>
      <c r="DH59" s="62">
        <v>1156883172</v>
      </c>
      <c r="DI59" s="61"/>
      <c r="DJ59" s="62"/>
      <c r="DK59" s="61"/>
      <c r="DL59" s="60">
        <v>279489015</v>
      </c>
      <c r="DM59" s="26"/>
      <c r="DN59" s="60">
        <f>DX59+DR59+DP59</f>
        <v>3174908023</v>
      </c>
      <c r="DO59" s="27"/>
      <c r="DP59" s="60">
        <v>1955080900</v>
      </c>
      <c r="DQ59" s="26"/>
      <c r="DR59" s="76">
        <f>DV59+DT59</f>
        <v>950557076</v>
      </c>
      <c r="DS59" s="61"/>
      <c r="DT59" s="62">
        <v>950557076</v>
      </c>
      <c r="DU59" s="61"/>
      <c r="DV59" s="62"/>
      <c r="DW59" s="61"/>
      <c r="DX59" s="60">
        <v>269270047</v>
      </c>
      <c r="DZ59" s="60">
        <f>EJ59+ED59+EB59</f>
        <v>2864707613</v>
      </c>
      <c r="EA59" s="27"/>
      <c r="EB59" s="60">
        <v>1924777356</v>
      </c>
      <c r="EC59" s="26"/>
      <c r="ED59" s="32">
        <f>EH59+EF59</f>
        <v>679068420</v>
      </c>
      <c r="EE59" s="80"/>
      <c r="EF59" s="53">
        <v>679068420</v>
      </c>
      <c r="EG59" s="80"/>
      <c r="EH59" s="53"/>
      <c r="EI59" s="80"/>
      <c r="EJ59" s="60">
        <v>260861837</v>
      </c>
      <c r="EL59" s="88">
        <f>SUM(EN59+EP59+EV59)</f>
        <v>2469988035</v>
      </c>
      <c r="EM59" s="19"/>
      <c r="EN59" s="19">
        <v>1757106235</v>
      </c>
      <c r="EO59" s="19"/>
      <c r="EP59" s="88">
        <f t="shared" si="55"/>
        <v>458908747</v>
      </c>
      <c r="EQ59" s="19"/>
      <c r="ER59" s="19">
        <v>458899850</v>
      </c>
      <c r="ES59" s="19"/>
      <c r="ET59" s="19">
        <v>8897</v>
      </c>
      <c r="EU59" s="19"/>
      <c r="EV59" s="19">
        <v>253973053</v>
      </c>
      <c r="EX59" s="88">
        <f>SUM(EZ59+FB59+FH59)</f>
        <v>2281184482</v>
      </c>
      <c r="EY59" s="19"/>
      <c r="EZ59" s="19">
        <v>1683742524</v>
      </c>
      <c r="FA59" s="19"/>
      <c r="FB59" s="88">
        <f>SUM(FD59+FF59)</f>
        <v>346247747</v>
      </c>
      <c r="FC59" s="19"/>
      <c r="FD59" s="19">
        <v>346247747</v>
      </c>
      <c r="FE59" s="19"/>
      <c r="FF59" s="19"/>
      <c r="FG59" s="19"/>
      <c r="FH59" s="19">
        <v>251194211</v>
      </c>
      <c r="FJ59" s="88">
        <f>SUM(FL59+FN59+FT59)</f>
        <v>2007486289</v>
      </c>
      <c r="FK59" s="19"/>
      <c r="FL59" s="19">
        <v>1554257746</v>
      </c>
      <c r="FM59" s="19"/>
      <c r="FN59" s="88">
        <f>SUM(FP59+FR59)</f>
        <v>203482959</v>
      </c>
      <c r="FO59" s="19"/>
      <c r="FP59" s="19">
        <v>203482959</v>
      </c>
      <c r="FQ59" s="19"/>
      <c r="FR59" s="19"/>
      <c r="FS59" s="19"/>
      <c r="FT59" s="19">
        <v>249745584</v>
      </c>
    </row>
    <row r="60" spans="2:176" ht="21.75" customHeight="1" thickBot="1">
      <c r="B60" s="15" t="s">
        <v>74</v>
      </c>
      <c r="C60" s="16"/>
      <c r="D60" s="16"/>
      <c r="E60" s="16"/>
      <c r="F60" s="16"/>
      <c r="G60" s="16"/>
      <c r="H60" s="16"/>
      <c r="I60" s="35" t="s">
        <v>54</v>
      </c>
      <c r="J60" s="36">
        <f>+J58+J59</f>
        <v>11922387973</v>
      </c>
      <c r="K60" s="35" t="s">
        <v>33</v>
      </c>
      <c r="L60" s="36">
        <f>+L58+L59</f>
        <v>2169516019</v>
      </c>
      <c r="M60" s="64" t="s">
        <v>33</v>
      </c>
      <c r="N60" s="65">
        <f>R60+P60</f>
        <v>9370889234</v>
      </c>
      <c r="O60" s="35" t="s">
        <v>33</v>
      </c>
      <c r="P60" s="36">
        <f>+P58+P59</f>
        <v>6076314433</v>
      </c>
      <c r="Q60" s="35" t="s">
        <v>54</v>
      </c>
      <c r="R60" s="36">
        <f>+R58+R59</f>
        <v>3294574801</v>
      </c>
      <c r="S60" s="35" t="s">
        <v>33</v>
      </c>
      <c r="T60" s="36">
        <f>+T58+T59</f>
        <v>381982720</v>
      </c>
      <c r="U60" s="35" t="s">
        <v>54</v>
      </c>
      <c r="V60" s="36">
        <f>+V58+V59</f>
        <v>10664151115</v>
      </c>
      <c r="W60" s="35" t="s">
        <v>33</v>
      </c>
      <c r="X60" s="36">
        <f>+X58+X59</f>
        <v>2124227115</v>
      </c>
      <c r="Y60" s="64" t="s">
        <v>33</v>
      </c>
      <c r="Z60" s="65">
        <f>AD60+AB60</f>
        <v>8170014072</v>
      </c>
      <c r="AA60" s="35" t="s">
        <v>33</v>
      </c>
      <c r="AB60" s="36">
        <f>+AB58+AB59</f>
        <v>5351847610</v>
      </c>
      <c r="AC60" s="35" t="s">
        <v>54</v>
      </c>
      <c r="AD60" s="36">
        <f>+AD58+AD59</f>
        <v>2818166462</v>
      </c>
      <c r="AE60" s="35" t="s">
        <v>33</v>
      </c>
      <c r="AF60" s="36">
        <f>+AF58+AF59</f>
        <v>369909928</v>
      </c>
      <c r="AG60" s="35" t="s">
        <v>54</v>
      </c>
      <c r="AH60" s="36">
        <f>+AH58+AH59</f>
        <v>10008896370</v>
      </c>
      <c r="AI60" s="35" t="s">
        <v>33</v>
      </c>
      <c r="AJ60" s="36">
        <f>+AJ58+AJ59</f>
        <v>2508395707</v>
      </c>
      <c r="AK60" s="64" t="s">
        <v>33</v>
      </c>
      <c r="AL60" s="65">
        <f>AP60+AN60</f>
        <v>7145072137</v>
      </c>
      <c r="AM60" s="35" t="s">
        <v>33</v>
      </c>
      <c r="AN60" s="36">
        <f>+AN58+AN59</f>
        <v>4726576098</v>
      </c>
      <c r="AO60" s="35" t="s">
        <v>54</v>
      </c>
      <c r="AP60" s="36">
        <f>+AP58+AP59</f>
        <v>2418496039</v>
      </c>
      <c r="AQ60" s="35" t="s">
        <v>33</v>
      </c>
      <c r="AR60" s="36">
        <f>+AR58+AR59</f>
        <v>355428526</v>
      </c>
      <c r="AS60" s="35" t="s">
        <v>54</v>
      </c>
      <c r="AT60" s="36">
        <f>+AT58+AT59</f>
        <v>8825377434</v>
      </c>
      <c r="AU60" s="35" t="s">
        <v>33</v>
      </c>
      <c r="AV60" s="36">
        <f>+AV58+AV59</f>
        <v>2614339461</v>
      </c>
      <c r="AW60" s="64" t="s">
        <v>33</v>
      </c>
      <c r="AX60" s="65">
        <f>BB60+AZ60</f>
        <v>5867869411</v>
      </c>
      <c r="AY60" s="35" t="s">
        <v>33</v>
      </c>
      <c r="AZ60" s="36">
        <f>+AZ58+AZ59</f>
        <v>3867190828</v>
      </c>
      <c r="BA60" s="35" t="s">
        <v>54</v>
      </c>
      <c r="BB60" s="36">
        <f>+BB58+BB59</f>
        <v>2000678583</v>
      </c>
      <c r="BC60" s="35" t="s">
        <v>33</v>
      </c>
      <c r="BD60" s="36">
        <f>+BD58+BD59</f>
        <v>343168562</v>
      </c>
      <c r="BE60" s="35" t="s">
        <v>54</v>
      </c>
      <c r="BF60" s="36">
        <f>+BF58+BF59</f>
        <v>8597988797</v>
      </c>
      <c r="BG60" s="35" t="s">
        <v>33</v>
      </c>
      <c r="BH60" s="36">
        <f>+BH58+BH59</f>
        <v>3232911600</v>
      </c>
      <c r="BI60" s="64" t="s">
        <v>33</v>
      </c>
      <c r="BJ60" s="65">
        <f>BN60+BL60</f>
        <v>5032062818</v>
      </c>
      <c r="BK60" s="35" t="s">
        <v>33</v>
      </c>
      <c r="BL60" s="36">
        <f>+BL58+BL59</f>
        <v>3339387690</v>
      </c>
      <c r="BM60" s="35" t="s">
        <v>54</v>
      </c>
      <c r="BN60" s="36">
        <f>+BN58+BN59</f>
        <v>1692675128</v>
      </c>
      <c r="BO60" s="35" t="s">
        <v>33</v>
      </c>
      <c r="BP60" s="36">
        <f>+BP58+BP59</f>
        <v>333014379</v>
      </c>
      <c r="BQ60" s="35" t="s">
        <v>54</v>
      </c>
      <c r="BR60" s="36">
        <f>+BR58+BR59</f>
        <v>7686253110</v>
      </c>
      <c r="BS60" s="35" t="s">
        <v>33</v>
      </c>
      <c r="BT60" s="36">
        <f>+BT58+BT59</f>
        <v>3203769304</v>
      </c>
      <c r="BU60" s="64" t="s">
        <v>33</v>
      </c>
      <c r="BV60" s="65">
        <f>BZ60+BX60</f>
        <v>4161051919</v>
      </c>
      <c r="BW60" s="35" t="s">
        <v>33</v>
      </c>
      <c r="BX60" s="36">
        <f>+BX58+BX59</f>
        <v>2794802341</v>
      </c>
      <c r="BY60" s="35" t="s">
        <v>54</v>
      </c>
      <c r="BZ60" s="36">
        <f>+BZ58+BZ59</f>
        <v>1366249578</v>
      </c>
      <c r="CA60" s="35" t="s">
        <v>33</v>
      </c>
      <c r="CB60" s="36">
        <f>+CB58+CB59</f>
        <v>321431887</v>
      </c>
      <c r="CC60" s="35" t="s">
        <v>54</v>
      </c>
      <c r="CD60" s="36">
        <f>+CD58+CD59</f>
        <v>6630870167</v>
      </c>
      <c r="CE60" s="35" t="s">
        <v>33</v>
      </c>
      <c r="CF60" s="36">
        <f>+CF58+CF59</f>
        <v>2981466091</v>
      </c>
      <c r="CG60" s="64" t="s">
        <v>33</v>
      </c>
      <c r="CH60" s="65">
        <f>CL60+CJ60</f>
        <v>3343683855</v>
      </c>
      <c r="CI60" s="35" t="s">
        <v>33</v>
      </c>
      <c r="CJ60" s="36">
        <f>+CJ58+CJ59</f>
        <v>2270220775</v>
      </c>
      <c r="CK60" s="35" t="s">
        <v>54</v>
      </c>
      <c r="CL60" s="36">
        <f>+CL58+CL59</f>
        <v>1073463080</v>
      </c>
      <c r="CM60" s="35" t="s">
        <v>33</v>
      </c>
      <c r="CN60" s="36">
        <f>+CN58+CN59</f>
        <v>305720221</v>
      </c>
      <c r="CO60" s="35" t="s">
        <v>54</v>
      </c>
      <c r="CP60" s="36">
        <f>+CP58+CP59</f>
        <v>6397127377</v>
      </c>
      <c r="CQ60" s="35" t="s">
        <v>33</v>
      </c>
      <c r="CR60" s="36">
        <f>+CR58+CR59</f>
        <v>3649044697</v>
      </c>
      <c r="CS60" s="64" t="s">
        <v>33</v>
      </c>
      <c r="CT60" s="65">
        <f>CX60+CV60</f>
        <v>2457517177</v>
      </c>
      <c r="CU60" s="35" t="s">
        <v>33</v>
      </c>
      <c r="CV60" s="36">
        <f>+CV58+CV59</f>
        <v>1635656814</v>
      </c>
      <c r="CW60" s="35" t="s">
        <v>54</v>
      </c>
      <c r="CX60" s="36">
        <f>+CX58+CX59</f>
        <v>821860363</v>
      </c>
      <c r="CY60" s="35" t="s">
        <v>33</v>
      </c>
      <c r="CZ60" s="36">
        <f>+CZ58+CZ59</f>
        <v>290565503</v>
      </c>
      <c r="DA60" s="35" t="s">
        <v>54</v>
      </c>
      <c r="DB60" s="36">
        <f>+DB58+DB59</f>
        <v>5706512700</v>
      </c>
      <c r="DC60" s="35" t="s">
        <v>33</v>
      </c>
      <c r="DD60" s="36">
        <f>+DD58+DD59</f>
        <v>3480456848</v>
      </c>
      <c r="DE60" s="64" t="s">
        <v>33</v>
      </c>
      <c r="DF60" s="65">
        <f>DJ60+DH60</f>
        <v>1946566837</v>
      </c>
      <c r="DG60" s="35" t="s">
        <v>33</v>
      </c>
      <c r="DH60" s="36">
        <f>+DH58+DH59</f>
        <v>1205837472</v>
      </c>
      <c r="DI60" s="35" t="s">
        <v>54</v>
      </c>
      <c r="DJ60" s="36">
        <f>+DJ58+DJ59</f>
        <v>740729365</v>
      </c>
      <c r="DK60" s="35" t="s">
        <v>33</v>
      </c>
      <c r="DL60" s="36">
        <f>+DL58+DL59</f>
        <v>279489015</v>
      </c>
      <c r="DM60" s="35" t="s">
        <v>54</v>
      </c>
      <c r="DN60" s="36">
        <f>+DN58+DN59</f>
        <v>3948844845</v>
      </c>
      <c r="DO60" s="35" t="s">
        <v>33</v>
      </c>
      <c r="DP60" s="36">
        <f>+DP58+DP59</f>
        <v>2562520270</v>
      </c>
      <c r="DQ60" s="64" t="s">
        <v>33</v>
      </c>
      <c r="DR60" s="65">
        <f>DV60+DT60</f>
        <v>1141798914</v>
      </c>
      <c r="DS60" s="35" t="s">
        <v>33</v>
      </c>
      <c r="DT60" s="36">
        <f>+DT58+DT59</f>
        <v>806412514</v>
      </c>
      <c r="DU60" s="35" t="s">
        <v>54</v>
      </c>
      <c r="DV60" s="36">
        <f>+DV58+DV59</f>
        <v>335386400</v>
      </c>
      <c r="DW60" s="35" t="s">
        <v>33</v>
      </c>
      <c r="DX60" s="36">
        <f>+DX58+DX59</f>
        <v>244525661</v>
      </c>
      <c r="DZ60" s="36">
        <f>+DZ58+DZ59</f>
        <v>3207650245</v>
      </c>
      <c r="EA60" s="35" t="s">
        <v>33</v>
      </c>
      <c r="EB60" s="36">
        <f>+EB58+EB59</f>
        <v>1777028110</v>
      </c>
      <c r="EC60" s="64" t="s">
        <v>33</v>
      </c>
      <c r="ED60" s="82">
        <f>EH60+EF60</f>
        <v>1141894730</v>
      </c>
      <c r="EE60" s="35" t="s">
        <v>33</v>
      </c>
      <c r="EF60" s="36">
        <f>+EF58+EF59</f>
        <v>849887813</v>
      </c>
      <c r="EG60" s="35" t="s">
        <v>54</v>
      </c>
      <c r="EH60" s="36">
        <f>+EH58+EH59</f>
        <v>292006917</v>
      </c>
      <c r="EI60" s="35" t="s">
        <v>33</v>
      </c>
      <c r="EJ60" s="36">
        <f>+EJ58+EJ59</f>
        <v>288727405</v>
      </c>
      <c r="EK60" s="35" t="s">
        <v>33</v>
      </c>
      <c r="EL60" s="82">
        <f>SUM(EN60+EP60+EV60)</f>
        <v>3090395993</v>
      </c>
      <c r="EM60" s="35" t="s">
        <v>33</v>
      </c>
      <c r="EN60" s="36">
        <f>SUM(EN58:EN59)</f>
        <v>2237373248</v>
      </c>
      <c r="EO60" s="35" t="s">
        <v>33</v>
      </c>
      <c r="EP60" s="36">
        <f>SUM(EP58:EP59)</f>
        <v>598729552</v>
      </c>
      <c r="EQ60" s="35" t="s">
        <v>33</v>
      </c>
      <c r="ER60" s="36">
        <f>SUM(ER59)</f>
        <v>458899850</v>
      </c>
      <c r="ES60" s="35" t="s">
        <v>33</v>
      </c>
      <c r="ET60" s="36">
        <f>SUM(ET58:ET59)</f>
        <v>139829702</v>
      </c>
      <c r="EU60" s="35" t="s">
        <v>33</v>
      </c>
      <c r="EV60" s="36">
        <f>SUM(EV58:EV59)</f>
        <v>254293193</v>
      </c>
      <c r="EW60" s="35" t="s">
        <v>33</v>
      </c>
      <c r="EX60" s="82">
        <f>SUM(EZ60+FB60+FH60)</f>
        <v>2608175994</v>
      </c>
      <c r="EY60" s="35" t="s">
        <v>33</v>
      </c>
      <c r="EZ60" s="36">
        <f>SUM(EZ58:EZ59)</f>
        <v>1882110647</v>
      </c>
      <c r="FA60" s="35" t="s">
        <v>33</v>
      </c>
      <c r="FB60" s="36">
        <f>SUM(FB58:FB59)</f>
        <v>474871136</v>
      </c>
      <c r="FC60" s="35" t="s">
        <v>33</v>
      </c>
      <c r="FD60" s="36">
        <f>SUM(FD58:FD59)</f>
        <v>347400543</v>
      </c>
      <c r="FE60" s="35" t="s">
        <v>33</v>
      </c>
      <c r="FF60" s="36">
        <f>SUM(FF58:FF59)</f>
        <v>127470593</v>
      </c>
      <c r="FG60" s="35" t="s">
        <v>33</v>
      </c>
      <c r="FH60" s="36">
        <f>SUM(FH58:FH59)</f>
        <v>251194211</v>
      </c>
      <c r="FI60" s="35" t="s">
        <v>33</v>
      </c>
      <c r="FJ60" s="82">
        <f>SUM(FL60+FN60+FT60)</f>
        <v>2279593391</v>
      </c>
      <c r="FK60" s="35" t="s">
        <v>33</v>
      </c>
      <c r="FL60" s="36">
        <f>SUM(FL58:FL59)</f>
        <v>1754939882</v>
      </c>
      <c r="FM60" s="35" t="s">
        <v>33</v>
      </c>
      <c r="FN60" s="36">
        <f>SUM(FN58:FN59)</f>
        <v>274907925</v>
      </c>
      <c r="FO60" s="35" t="s">
        <v>33</v>
      </c>
      <c r="FP60" s="36">
        <f>SUM(FP58:FP59)</f>
        <v>205150945</v>
      </c>
      <c r="FQ60" s="35" t="s">
        <v>33</v>
      </c>
      <c r="FR60" s="36">
        <f>SUM(FR58:FR59)</f>
        <v>69756980</v>
      </c>
      <c r="FS60" s="35" t="s">
        <v>33</v>
      </c>
      <c r="FT60" s="36">
        <f>SUM(FT58:FT59)</f>
        <v>249745584</v>
      </c>
    </row>
    <row r="61" spans="2:176" ht="6" customHeight="1" thickTop="1">
      <c r="B61" s="2"/>
      <c r="C61" s="66"/>
      <c r="D61" s="2"/>
      <c r="E61" s="2"/>
      <c r="F61" s="2"/>
      <c r="G61" s="2"/>
      <c r="H61" s="2"/>
      <c r="I61" s="67"/>
      <c r="J61" s="68"/>
      <c r="K61" s="19"/>
      <c r="L61" s="68"/>
      <c r="M61" s="67"/>
      <c r="N61" s="68"/>
      <c r="O61" s="19"/>
      <c r="P61" s="68"/>
      <c r="Q61" s="19"/>
      <c r="R61" s="68"/>
      <c r="S61" s="19"/>
      <c r="T61" s="68"/>
    </row>
    <row r="62" spans="2:176" ht="21.6">
      <c r="B62" s="103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</row>
    <row r="63" spans="2:176" ht="2.25" customHeight="1">
      <c r="I63" s="69"/>
      <c r="J63" s="70"/>
      <c r="K63" s="71"/>
      <c r="L63" s="71"/>
      <c r="M63" s="69"/>
      <c r="N63" s="71"/>
      <c r="O63" s="71"/>
      <c r="P63" s="71"/>
      <c r="Q63" s="71"/>
      <c r="R63" s="71"/>
      <c r="S63" s="71"/>
      <c r="T63" s="71"/>
    </row>
    <row r="66" spans="10:146">
      <c r="J66" s="1">
        <f>J37-J60</f>
        <v>0</v>
      </c>
      <c r="L66" s="1">
        <f>L37-L60</f>
        <v>0</v>
      </c>
      <c r="N66" s="1">
        <f>N37-N60</f>
        <v>0</v>
      </c>
      <c r="P66" s="1">
        <f>P37-P60</f>
        <v>0</v>
      </c>
      <c r="R66" s="1">
        <f>R37-R60</f>
        <v>0</v>
      </c>
      <c r="T66" s="1">
        <f>T37-T60</f>
        <v>0</v>
      </c>
      <c r="DZ66" s="1">
        <f>+DZ60-DZ37</f>
        <v>0</v>
      </c>
      <c r="EB66" s="1">
        <f t="shared" ref="EB66:EJ66" si="56">+EB60-EB37</f>
        <v>0</v>
      </c>
      <c r="ED66" s="1">
        <f t="shared" si="56"/>
        <v>0</v>
      </c>
      <c r="EF66" s="1">
        <f t="shared" si="56"/>
        <v>0</v>
      </c>
      <c r="EH66" s="1">
        <f t="shared" si="56"/>
        <v>0</v>
      </c>
      <c r="EJ66" s="1">
        <f t="shared" si="56"/>
        <v>0</v>
      </c>
    </row>
    <row r="69" spans="10:146" ht="12.75" customHeight="1">
      <c r="EP69" s="1">
        <v>620407958</v>
      </c>
    </row>
    <row r="70" spans="10:146">
      <c r="EP70" s="1">
        <v>620087818</v>
      </c>
    </row>
    <row r="71" spans="10:146">
      <c r="EP71" s="1">
        <f>SUM(EP69-EP70)</f>
        <v>320140</v>
      </c>
    </row>
    <row r="73" spans="10:146">
      <c r="L73" s="72"/>
    </row>
    <row r="171" spans="10:20">
      <c r="L171" s="1" t="s">
        <v>75</v>
      </c>
      <c r="P171" s="73" t="s">
        <v>75</v>
      </c>
      <c r="Q171" s="73" t="s">
        <v>76</v>
      </c>
      <c r="T171" s="73" t="s">
        <v>77</v>
      </c>
    </row>
    <row r="172" spans="10:20">
      <c r="J172" s="74" t="s">
        <v>78</v>
      </c>
      <c r="L172" s="73" t="s">
        <v>79</v>
      </c>
      <c r="N172" s="73" t="s">
        <v>78</v>
      </c>
      <c r="P172" s="73" t="s">
        <v>79</v>
      </c>
      <c r="Q172" s="73" t="s">
        <v>80</v>
      </c>
      <c r="T172" s="73" t="s">
        <v>81</v>
      </c>
    </row>
  </sheetData>
  <mergeCells count="29">
    <mergeCell ref="FT9:FT11"/>
    <mergeCell ref="EL9:EL11"/>
    <mergeCell ref="EV9:EV11"/>
    <mergeCell ref="EX9:EX11"/>
    <mergeCell ref="FH9:FH11"/>
    <mergeCell ref="FJ9:FJ11"/>
    <mergeCell ref="BR9:BR11"/>
    <mergeCell ref="J9:J11"/>
    <mergeCell ref="T9:T11"/>
    <mergeCell ref="B62:T62"/>
    <mergeCell ref="V9:V11"/>
    <mergeCell ref="AF9:AF11"/>
    <mergeCell ref="AH9:AH11"/>
    <mergeCell ref="AR9:AR11"/>
    <mergeCell ref="AT9:AT11"/>
    <mergeCell ref="BD9:BD11"/>
    <mergeCell ref="BF9:BF11"/>
    <mergeCell ref="BP9:BP11"/>
    <mergeCell ref="CB9:CB11"/>
    <mergeCell ref="CD9:CD11"/>
    <mergeCell ref="CN9:CN11"/>
    <mergeCell ref="CP9:CP11"/>
    <mergeCell ref="CZ9:CZ11"/>
    <mergeCell ref="DZ9:DZ11"/>
    <mergeCell ref="EJ9:EJ11"/>
    <mergeCell ref="DB9:DB11"/>
    <mergeCell ref="DL9:DL11"/>
    <mergeCell ref="DN9:DN11"/>
    <mergeCell ref="DX9:DX11"/>
  </mergeCell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Draw" shapeId="1025" r:id="rId4">
          <objectPr defaultSize="0" autoPict="0" r:id="rId5">
            <anchor moveWithCells="1" sizeWithCells="1">
              <from>
                <xdr:col>19</xdr:col>
                <xdr:colOff>876300</xdr:colOff>
                <xdr:row>60</xdr:row>
                <xdr:rowOff>31750</xdr:rowOff>
              </from>
              <to>
                <xdr:col>19</xdr:col>
                <xdr:colOff>1282700</xdr:colOff>
                <xdr:row>63</xdr:row>
                <xdr:rowOff>127000</xdr:rowOff>
              </to>
            </anchor>
          </objectPr>
        </oleObject>
      </mc:Choice>
      <mc:Fallback>
        <oleObject progId="MSDraw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BE832-D7B9-4345-9551-A31C2B6562A7}">
  <dimension ref="A1"/>
  <sheetViews>
    <sheetView workbookViewId="0">
      <selection activeCell="C17" sqref="C17"/>
    </sheetView>
  </sheetViews>
  <sheetFormatPr defaultColWidth="11.42578125" defaultRowHeight="14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CSS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Mira, Manuel</dc:creator>
  <cp:keywords/>
  <dc:description/>
  <cp:lastModifiedBy>Usuario invitado</cp:lastModifiedBy>
  <cp:revision/>
  <dcterms:created xsi:type="dcterms:W3CDTF">2024-09-13T13:30:37Z</dcterms:created>
  <dcterms:modified xsi:type="dcterms:W3CDTF">2024-09-14T01:35:07Z</dcterms:modified>
  <cp:category/>
  <cp:contentStatus/>
</cp:coreProperties>
</file>