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UESTA AL DG LIC. DINO MON\PUNTO No.3 ESTADOS FINANCIEROS\"/>
    </mc:Choice>
  </mc:AlternateContent>
  <xr:revisionPtr revIDLastSave="0" documentId="13_ncr:1_{B1A99726-3FAD-4EFD-9513-1778A3AEF663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BAL GRAL X FONDOS" sheetId="33" r:id="rId1"/>
    <sheet name="BAL GRAL IVM" sheetId="32" r:id="rId2"/>
    <sheet name="BAL GRAL RGOS PROF" sheetId="27" r:id="rId3"/>
    <sheet name="BAL GRAL SS MIXTO" sheetId="34" r:id="rId4"/>
    <sheet name="BAL GRAL ADMINISTRACION" sheetId="35" r:id="rId5"/>
    <sheet name="Hoja10" sheetId="36" r:id="rId6"/>
  </sheets>
  <externalReferences>
    <externalReference r:id="rId7"/>
    <externalReference r:id="rId8"/>
  </externalReferences>
  <definedNames>
    <definedName name="_Key1" hidden="1">#REF!</definedName>
    <definedName name="_Order1" hidden="1">255</definedName>
    <definedName name="_Sort" hidden="1">#REF!</definedName>
    <definedName name="A_impresión_IM">#REF!</definedName>
    <definedName name="aa">[1]Admón!$B$1:$K$62</definedName>
  </definedNames>
  <calcPr calcId="191029"/>
  <customWorkbookViews>
    <customWorkbookView name="znunez - Vista personalizada" guid="{22E59ADB-EF03-4E97-9C2A-F2B1816A9097}" mergeInterval="0" personalView="1" maximized="1" windowWidth="1020" windowHeight="596" tabRatio="935" activeSheetId="13"/>
    <customWorkbookView name="mmira - Vista personalizada" guid="{7693C83B-3CC2-413B-A348-8126BCCFD31D}" mergeInterval="0" personalView="1" maximized="1" windowWidth="796" windowHeight="428" tabRatio="935" activeSheetId="18"/>
    <customWorkbookView name="aarauz - Vista personalizada" guid="{C86981BE-B064-4C0B-B89C-E56988602DD5}" mergeInterval="0" personalView="1" maximized="1" windowWidth="796" windowHeight="375" tabRatio="935" activeSheetId="12"/>
    <customWorkbookView name="iarauz - Vista personalizada" guid="{FE072D4C-4482-4232-ADDB-F7965234D454}" mergeInterval="0" personalView="1" maximized="1" windowWidth="796" windowHeight="435" tabRatio="935" activeSheetId="2"/>
    <customWorkbookView name="rcalderon - Vista personalizada" guid="{D7869022-2074-4A84-B42A-950932F9025A}" mergeInterval="0" personalView="1" maximized="1" windowWidth="796" windowHeight="401" tabRatio="935" activeSheetId="1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35" l="1"/>
  <c r="O53" i="35"/>
  <c r="O57" i="35" s="1"/>
  <c r="M53" i="35"/>
  <c r="M57" i="35" s="1"/>
  <c r="M66" i="35" s="1"/>
  <c r="I52" i="35"/>
  <c r="I51" i="35"/>
  <c r="I50" i="35"/>
  <c r="I49" i="35"/>
  <c r="O46" i="35"/>
  <c r="M46" i="35"/>
  <c r="K44" i="35"/>
  <c r="K46" i="35" s="1"/>
  <c r="K53" i="35" s="1"/>
  <c r="K57" i="35" s="1"/>
  <c r="I43" i="35"/>
  <c r="I42" i="35"/>
  <c r="I41" i="35"/>
  <c r="I40" i="35"/>
  <c r="I39" i="35"/>
  <c r="I38" i="35"/>
  <c r="I37" i="35"/>
  <c r="M32" i="35"/>
  <c r="I30" i="35"/>
  <c r="I29" i="35"/>
  <c r="I28" i="35"/>
  <c r="I25" i="35"/>
  <c r="I24" i="35"/>
  <c r="O23" i="35"/>
  <c r="O32" i="35" s="1"/>
  <c r="M23" i="35"/>
  <c r="I21" i="35"/>
  <c r="K20" i="35"/>
  <c r="K23" i="35" s="1"/>
  <c r="K32" i="35" s="1"/>
  <c r="K66" i="35" s="1"/>
  <c r="I20" i="35"/>
  <c r="I19" i="35"/>
  <c r="I18" i="35"/>
  <c r="I17" i="35"/>
  <c r="I16" i="35"/>
  <c r="I15" i="35"/>
  <c r="K48" i="34"/>
  <c r="I48" i="34"/>
  <c r="I45" i="34"/>
  <c r="I44" i="34"/>
  <c r="I43" i="34"/>
  <c r="M42" i="34"/>
  <c r="I42" i="34"/>
  <c r="M38" i="34"/>
  <c r="K38" i="34"/>
  <c r="I38" i="34"/>
  <c r="M37" i="34"/>
  <c r="M40" i="34" s="1"/>
  <c r="M46" i="34" s="1"/>
  <c r="M50" i="34" s="1"/>
  <c r="K37" i="34"/>
  <c r="K40" i="34" s="1"/>
  <c r="K46" i="34" s="1"/>
  <c r="K50" i="34" s="1"/>
  <c r="I37" i="34"/>
  <c r="I40" i="34" s="1"/>
  <c r="I46" i="34" s="1"/>
  <c r="I50" i="34" s="1"/>
  <c r="M29" i="34"/>
  <c r="K29" i="34"/>
  <c r="I29" i="34"/>
  <c r="M28" i="34"/>
  <c r="K28" i="34"/>
  <c r="I28" i="34"/>
  <c r="M27" i="34"/>
  <c r="K27" i="34"/>
  <c r="I27" i="34"/>
  <c r="M26" i="34"/>
  <c r="K26" i="34"/>
  <c r="I26" i="34"/>
  <c r="M25" i="34"/>
  <c r="K25" i="34"/>
  <c r="I25" i="34"/>
  <c r="M22" i="34"/>
  <c r="K22" i="34"/>
  <c r="I22" i="34"/>
  <c r="I21" i="34"/>
  <c r="I20" i="34"/>
  <c r="K19" i="34"/>
  <c r="I19" i="34" s="1"/>
  <c r="M18" i="34"/>
  <c r="K18" i="34"/>
  <c r="I18" i="34"/>
  <c r="M17" i="34"/>
  <c r="I17" i="34" s="1"/>
  <c r="K17" i="34"/>
  <c r="M16" i="34"/>
  <c r="K16" i="34"/>
  <c r="I16" i="34"/>
  <c r="M15" i="34"/>
  <c r="I15" i="34" s="1"/>
  <c r="K15" i="34"/>
  <c r="K24" i="34" s="1"/>
  <c r="K31" i="34" s="1"/>
  <c r="L45" i="27"/>
  <c r="H44" i="27"/>
  <c r="L43" i="27"/>
  <c r="J43" i="27"/>
  <c r="J45" i="27" s="1"/>
  <c r="L42" i="27"/>
  <c r="J42" i="27"/>
  <c r="H41" i="27"/>
  <c r="H40" i="27"/>
  <c r="H39" i="27"/>
  <c r="H42" i="27" s="1"/>
  <c r="H43" i="27" s="1"/>
  <c r="H45" i="27" s="1"/>
  <c r="H38" i="27"/>
  <c r="H37" i="27"/>
  <c r="H36" i="27"/>
  <c r="H35" i="27"/>
  <c r="H28" i="27"/>
  <c r="H27" i="27"/>
  <c r="H26" i="27"/>
  <c r="H24" i="27"/>
  <c r="H23" i="27"/>
  <c r="H20" i="27"/>
  <c r="L19" i="27"/>
  <c r="L21" i="27" s="1"/>
  <c r="L30" i="27" s="1"/>
  <c r="L57" i="27" s="1"/>
  <c r="J19" i="27"/>
  <c r="J21" i="27" s="1"/>
  <c r="J30" i="27" s="1"/>
  <c r="H18" i="27"/>
  <c r="H17" i="27"/>
  <c r="H16" i="27"/>
  <c r="H15" i="27"/>
  <c r="H14" i="27"/>
  <c r="H63" i="33"/>
  <c r="P62" i="33"/>
  <c r="P64" i="33" s="1"/>
  <c r="R60" i="33"/>
  <c r="P60" i="33"/>
  <c r="N60" i="33"/>
  <c r="L60" i="33"/>
  <c r="H58" i="33"/>
  <c r="H60" i="33" s="1"/>
  <c r="H57" i="33"/>
  <c r="R54" i="33"/>
  <c r="R62" i="33" s="1"/>
  <c r="R64" i="33" s="1"/>
  <c r="R73" i="33" s="1"/>
  <c r="P54" i="33"/>
  <c r="N54" i="33"/>
  <c r="N62" i="33" s="1"/>
  <c r="N64" i="33" s="1"/>
  <c r="N73" i="33" s="1"/>
  <c r="J52" i="33"/>
  <c r="J51" i="33"/>
  <c r="J54" i="33" s="1"/>
  <c r="J62" i="33" s="1"/>
  <c r="J64" i="33" s="1"/>
  <c r="J50" i="33"/>
  <c r="H49" i="33"/>
  <c r="L48" i="33"/>
  <c r="L54" i="33" s="1"/>
  <c r="L62" i="33" s="1"/>
  <c r="L64" i="33" s="1"/>
  <c r="H48" i="33"/>
  <c r="H47" i="33"/>
  <c r="H46" i="33"/>
  <c r="H45" i="33"/>
  <c r="H44" i="33"/>
  <c r="H54" i="33" s="1"/>
  <c r="H62" i="33" s="1"/>
  <c r="H64" i="33" s="1"/>
  <c r="R37" i="33"/>
  <c r="N37" i="33"/>
  <c r="L37" i="33"/>
  <c r="L73" i="33" s="1"/>
  <c r="H35" i="33"/>
  <c r="H34" i="33"/>
  <c r="H33" i="33"/>
  <c r="H32" i="33"/>
  <c r="H30" i="33"/>
  <c r="H29" i="33"/>
  <c r="H28" i="33"/>
  <c r="H27" i="33"/>
  <c r="R25" i="33"/>
  <c r="P25" i="33"/>
  <c r="P37" i="33" s="1"/>
  <c r="N25" i="33"/>
  <c r="L25" i="33"/>
  <c r="J25" i="33"/>
  <c r="J37" i="33" s="1"/>
  <c r="J73" i="33" s="1"/>
  <c r="H24" i="33"/>
  <c r="H25" i="33" s="1"/>
  <c r="H37" i="33" s="1"/>
  <c r="H73" i="33" s="1"/>
  <c r="H23" i="33"/>
  <c r="H22" i="33"/>
  <c r="R21" i="33"/>
  <c r="J21" i="33"/>
  <c r="J20" i="33"/>
  <c r="J19" i="33"/>
  <c r="H18" i="33"/>
  <c r="H17" i="33"/>
  <c r="H16" i="33"/>
  <c r="H15" i="33"/>
  <c r="L55" i="32"/>
  <c r="H55" i="32"/>
  <c r="R54" i="32"/>
  <c r="R56" i="32" s="1"/>
  <c r="P54" i="32"/>
  <c r="L54" i="32" s="1"/>
  <c r="N54" i="32"/>
  <c r="N56" i="32" s="1"/>
  <c r="R53" i="32"/>
  <c r="P53" i="32"/>
  <c r="N53" i="32"/>
  <c r="J53" i="32"/>
  <c r="J54" i="32" s="1"/>
  <c r="J56" i="32" s="1"/>
  <c r="L51" i="32"/>
  <c r="L53" i="32" s="1"/>
  <c r="H51" i="32"/>
  <c r="H53" i="32" s="1"/>
  <c r="R48" i="32"/>
  <c r="P48" i="32"/>
  <c r="N48" i="32"/>
  <c r="J48" i="32"/>
  <c r="H47" i="32"/>
  <c r="L46" i="32"/>
  <c r="H46" i="32"/>
  <c r="L45" i="32"/>
  <c r="H45" i="32"/>
  <c r="L44" i="32"/>
  <c r="H44" i="32" s="1"/>
  <c r="H43" i="32"/>
  <c r="H42" i="32"/>
  <c r="H48" i="32" s="1"/>
  <c r="J36" i="32"/>
  <c r="J62" i="32" s="1"/>
  <c r="L34" i="32"/>
  <c r="H34" i="32"/>
  <c r="L33" i="32"/>
  <c r="H33" i="32" s="1"/>
  <c r="L32" i="32"/>
  <c r="H32" i="32" s="1"/>
  <c r="L31" i="32"/>
  <c r="H31" i="32" s="1"/>
  <c r="L29" i="32"/>
  <c r="H29" i="32"/>
  <c r="L28" i="32"/>
  <c r="H28" i="32"/>
  <c r="L27" i="32"/>
  <c r="H27" i="32"/>
  <c r="L26" i="32"/>
  <c r="H26" i="32" s="1"/>
  <c r="P24" i="32"/>
  <c r="P36" i="32" s="1"/>
  <c r="N24" i="32"/>
  <c r="N36" i="32" s="1"/>
  <c r="N62" i="32" s="1"/>
  <c r="J24" i="32"/>
  <c r="L23" i="32"/>
  <c r="H23" i="32"/>
  <c r="L22" i="32"/>
  <c r="H22" i="32"/>
  <c r="R21" i="32"/>
  <c r="R24" i="32" s="1"/>
  <c r="R36" i="32" s="1"/>
  <c r="L21" i="32"/>
  <c r="L20" i="32"/>
  <c r="H20" i="32"/>
  <c r="L19" i="32"/>
  <c r="H19" i="32"/>
  <c r="L18" i="32"/>
  <c r="H18" i="32"/>
  <c r="L17" i="32"/>
  <c r="H17" i="32"/>
  <c r="L16" i="32"/>
  <c r="H16" i="32"/>
  <c r="B8" i="32"/>
  <c r="B7" i="32"/>
  <c r="O66" i="35" l="1"/>
  <c r="I44" i="35"/>
  <c r="I46" i="35" s="1"/>
  <c r="I53" i="35" s="1"/>
  <c r="I57" i="35" s="1"/>
  <c r="I23" i="35"/>
  <c r="I32" i="35" s="1"/>
  <c r="K59" i="34"/>
  <c r="I24" i="34"/>
  <c r="I31" i="34" s="1"/>
  <c r="I59" i="34" s="1"/>
  <c r="M24" i="34"/>
  <c r="M31" i="34" s="1"/>
  <c r="M59" i="34" s="1"/>
  <c r="J57" i="27"/>
  <c r="H19" i="27"/>
  <c r="H21" i="27" s="1"/>
  <c r="H30" i="27" s="1"/>
  <c r="H57" i="27" s="1"/>
  <c r="P73" i="33"/>
  <c r="L36" i="32"/>
  <c r="L62" i="32" s="1"/>
  <c r="P62" i="32"/>
  <c r="H24" i="32"/>
  <c r="H36" i="32" s="1"/>
  <c r="H62" i="32" s="1"/>
  <c r="R62" i="32"/>
  <c r="L24" i="32"/>
  <c r="L48" i="32"/>
  <c r="H54" i="32"/>
  <c r="H56" i="32" s="1"/>
  <c r="P56" i="32"/>
  <c r="L56" i="32" s="1"/>
  <c r="H21" i="32"/>
  <c r="I66" i="35" l="1"/>
</calcChain>
</file>

<file path=xl/sharedStrings.xml><?xml version="1.0" encoding="utf-8"?>
<sst xmlns="http://schemas.openxmlformats.org/spreadsheetml/2006/main" count="360" uniqueCount="132">
  <si>
    <t>B/.</t>
  </si>
  <si>
    <t>CAJA  DE  SEGURO  SOCIAL</t>
  </si>
  <si>
    <t>En Balboas</t>
  </si>
  <si>
    <t>TOTAL</t>
  </si>
  <si>
    <t>FIDEICOMISOS</t>
  </si>
  <si>
    <t>RIESGOS</t>
  </si>
  <si>
    <t>PROFESIONALES</t>
  </si>
  <si>
    <t>BALANCE  GENERAL  DEL RIESGO DE INVALIDEZ, VEJEZ Y MUERTE</t>
  </si>
  <si>
    <t>Total</t>
  </si>
  <si>
    <t>Sistema Exclusivo</t>
  </si>
  <si>
    <t>Componente de</t>
  </si>
  <si>
    <t xml:space="preserve">Componente de </t>
  </si>
  <si>
    <t>Fideicomisos</t>
  </si>
  <si>
    <t>de Beneficio</t>
  </si>
  <si>
    <t>Subsistema</t>
  </si>
  <si>
    <t>Beneficio</t>
  </si>
  <si>
    <t>Ahorro</t>
  </si>
  <si>
    <t>Definido</t>
  </si>
  <si>
    <t>Mixto</t>
  </si>
  <si>
    <t>Personal</t>
  </si>
  <si>
    <t xml:space="preserve"> Activo:</t>
  </si>
  <si>
    <t xml:space="preserve">Activos Corrientes  </t>
  </si>
  <si>
    <t>Caja  y  Banco</t>
  </si>
  <si>
    <t>Inversiones</t>
  </si>
  <si>
    <t>Cuentas  por  Cobrar</t>
  </si>
  <si>
    <t>Intereses por Cobrar</t>
  </si>
  <si>
    <t>Cuentas  por  Cobrar  entre  Riesgos</t>
  </si>
  <si>
    <t>Saldos Débitos por Distribuir</t>
  </si>
  <si>
    <t>Inventarios</t>
  </si>
  <si>
    <t>Préstamos  Especiales</t>
  </si>
  <si>
    <t xml:space="preserve">  Total de Activos Corrientes</t>
  </si>
  <si>
    <t xml:space="preserve">Inversiones - Largo  Plazo </t>
  </si>
  <si>
    <t>Inversiones de Depósitos a Plazo Fijo</t>
  </si>
  <si>
    <t xml:space="preserve">Préstamos  Hipotecarios  -  Largo  Plazo </t>
  </si>
  <si>
    <t xml:space="preserve">Préstamos  Especiales  -  Largo  Plazo </t>
  </si>
  <si>
    <t xml:space="preserve">Inmuebles,  Maquinaria  y  Equipo, neto </t>
  </si>
  <si>
    <t xml:space="preserve">  de Depreciación  Acumulada </t>
  </si>
  <si>
    <t xml:space="preserve">Bienes  Reposeídos </t>
  </si>
  <si>
    <t>Bienes Disponibles para la Venta</t>
  </si>
  <si>
    <t>Otros Activos</t>
  </si>
  <si>
    <t xml:space="preserve"> Total  de  Activos</t>
  </si>
  <si>
    <t xml:space="preserve">B/. </t>
  </si>
  <si>
    <t xml:space="preserve"> B/.</t>
  </si>
  <si>
    <t xml:space="preserve"> Pasivos y Fondos: </t>
  </si>
  <si>
    <t xml:space="preserve">Pasivos Corrientes  </t>
  </si>
  <si>
    <t xml:space="preserve"> Cuentas por Pagar:</t>
  </si>
  <si>
    <t>Proveedores de Bienes y Servicios</t>
  </si>
  <si>
    <t>Tributos Recaudados - Gobierno Central</t>
  </si>
  <si>
    <t>Otras  Cuentas  por  Pagar</t>
  </si>
  <si>
    <t>Pasivos Diferidos</t>
  </si>
  <si>
    <t>Cuentas  por  Pagar entre Riesgos</t>
  </si>
  <si>
    <t>Saldos Créditos por Distribuir</t>
  </si>
  <si>
    <t xml:space="preserve">  Total de Pasivos Corrientes</t>
  </si>
  <si>
    <t xml:space="preserve">Pasivo a Largo Plazo </t>
  </si>
  <si>
    <t>Pasivo a Largo Plazo Subsistema Mixto</t>
  </si>
  <si>
    <t xml:space="preserve">  Total  de  Pasivo a Largo Plazo</t>
  </si>
  <si>
    <t xml:space="preserve">  Total de Pasivos</t>
  </si>
  <si>
    <t xml:space="preserve"> Fondos Legales</t>
  </si>
  <si>
    <t xml:space="preserve"> Total  de  Pasivos  y  Fondos</t>
  </si>
  <si>
    <t>ENFERMEDAD  Y</t>
  </si>
  <si>
    <t xml:space="preserve"> INVALIDEZ, VEJEZ</t>
  </si>
  <si>
    <t xml:space="preserve">   RIESGOS</t>
  </si>
  <si>
    <t>ADMINISTRACION</t>
  </si>
  <si>
    <t xml:space="preserve">  MATERNIDAD</t>
  </si>
  <si>
    <t xml:space="preserve">     Y MUERTE</t>
  </si>
  <si>
    <t>BALANCE  GENERAL  POR  RIESGOS</t>
  </si>
  <si>
    <t>Al 31 de Diciembre de 2023</t>
  </si>
  <si>
    <t xml:space="preserve">INVALIDEZ, VEJEZ  </t>
  </si>
  <si>
    <t xml:space="preserve">  RIESGOS    </t>
  </si>
  <si>
    <t>ELIMINACIONES</t>
  </si>
  <si>
    <t xml:space="preserve">ADMINISTRACIÓN     </t>
  </si>
  <si>
    <t>MATERNIDAD</t>
  </si>
  <si>
    <t>Y  MUERTE</t>
  </si>
  <si>
    <t xml:space="preserve">  PROFESIONALES   </t>
  </si>
  <si>
    <t xml:space="preserve"> Activos:</t>
  </si>
  <si>
    <t>Cuentas  por  Cobrar  del Subsistema Mixto</t>
  </si>
  <si>
    <t>Saldos débitos por distribuir</t>
  </si>
  <si>
    <t>Préstamos  Hipotecarios</t>
  </si>
  <si>
    <t>Bienes Disponible para la Venta</t>
  </si>
  <si>
    <t xml:space="preserve"> Total de Activos</t>
  </si>
  <si>
    <t xml:space="preserve"> Pasivos y Fondos:</t>
  </si>
  <si>
    <t>Tributos por Pagar</t>
  </si>
  <si>
    <t>Sueldos por Pagar</t>
  </si>
  <si>
    <t>Cuentas  por  Pagar  al Subsistema Mixto</t>
  </si>
  <si>
    <t>Saldos créditos por distribuir</t>
  </si>
  <si>
    <t>Pasivos a Largo Plazo:</t>
  </si>
  <si>
    <t>Reservas Para Contingencias</t>
  </si>
  <si>
    <t xml:space="preserve">  Total  de  Pasivos </t>
  </si>
  <si>
    <t>BALANCE  GENERAL  DE RIESGOS PROFESIONALES</t>
  </si>
  <si>
    <t>Activos:</t>
  </si>
  <si>
    <t>Cuentas  por  Cobrar entre Riesgos</t>
  </si>
  <si>
    <t>Total de Activos Corrientes</t>
  </si>
  <si>
    <t>Total de Activos</t>
  </si>
  <si>
    <t xml:space="preserve">Pasivos y Fondos: </t>
  </si>
  <si>
    <t xml:space="preserve"> Pasivos Diferidos</t>
  </si>
  <si>
    <t>Cuentas por Pagar entre Riesgos</t>
  </si>
  <si>
    <t>Total de Pasivo Corriente</t>
  </si>
  <si>
    <t xml:space="preserve">         Total  de  Pasivo </t>
  </si>
  <si>
    <t>Fondos Legales</t>
  </si>
  <si>
    <t>Total de Pasivo y Fondos</t>
  </si>
  <si>
    <t>BALANCE  GENERAL  POR  RESERVAS  DEL  SUBSISTEMA  MIXTO</t>
  </si>
  <si>
    <t>Componente de Beneficio Definido</t>
  </si>
  <si>
    <t xml:space="preserve">Ahorro                          Personal </t>
  </si>
  <si>
    <t>Activos Corrientes</t>
  </si>
  <si>
    <t xml:space="preserve">  Caja  y  Banco</t>
  </si>
  <si>
    <t xml:space="preserve">  Inversiones</t>
  </si>
  <si>
    <t xml:space="preserve">  Cuentas  por  Cobrar</t>
  </si>
  <si>
    <t xml:space="preserve">  Intereses por Cobrar</t>
  </si>
  <si>
    <t xml:space="preserve">  Cuentas  por  Cobrar entre Riesgos</t>
  </si>
  <si>
    <t xml:space="preserve">  Cuentas  por  Cobrar del Subsistema Mixto</t>
  </si>
  <si>
    <t xml:space="preserve">  Saldos Débitos por Distribuir</t>
  </si>
  <si>
    <t xml:space="preserve">  Inversiones - Largo  Plazo </t>
  </si>
  <si>
    <t xml:space="preserve">  Inversiones de Depósitos a Plazo Fijo</t>
  </si>
  <si>
    <t>Préstamos Especiales - Largo Plazo</t>
  </si>
  <si>
    <t xml:space="preserve">  Otros Activos</t>
  </si>
  <si>
    <t>Pasivos Corrientes</t>
  </si>
  <si>
    <t xml:space="preserve">  Otras  Cuentas  por  Pagar</t>
  </si>
  <si>
    <t>Pasivos a Largo Plazo</t>
  </si>
  <si>
    <t>Saldo Crédito por Distribuir</t>
  </si>
  <si>
    <t xml:space="preserve">  Pasivos a Largo Plazo - Subsistema Mixto</t>
  </si>
  <si>
    <t xml:space="preserve">  Cuentas por Pagar - Subsistema Mixto</t>
  </si>
  <si>
    <t>Total  de  Pasivos</t>
  </si>
  <si>
    <t>Fondos Legales:</t>
  </si>
  <si>
    <t>Total de Pasivos y Fondos</t>
  </si>
  <si>
    <t>BALANCE  GENERAL  DE ADMINISTRACIÓN DE LOS RIESGOS</t>
  </si>
  <si>
    <t>Y SEGUROS COLECTIVOS</t>
  </si>
  <si>
    <t>Administración</t>
  </si>
  <si>
    <t>Seguro Colectivo de Renta Vitalicia</t>
  </si>
  <si>
    <t>Seguro Colectivo de Invalidez</t>
  </si>
  <si>
    <t>Bienes disponibles para la Venta</t>
  </si>
  <si>
    <t>Otras Cuentas por Pagar</t>
  </si>
  <si>
    <t>Reservas para Contingencias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</si>
</sst>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5" formatCode="General_)"/>
    <numFmt numFmtId="169" formatCode="#,##0\ \ ;[Red]\(#,##0.00\)\ "/>
    <numFmt numFmtId="170" formatCode="#,##0\ ;[Red]\(#,##0\)\ "/>
    <numFmt numFmtId="171" formatCode="#,##0\ ;\(#,##0\)\ "/>
    <numFmt numFmtId="172" formatCode="[$-180A]d&quot; de &quot;mmmm&quot; de &quot;yyyy;@"/>
    <numFmt numFmtId="173" formatCode="0000\-00\-00\-0\ ;@\ "/>
    <numFmt numFmtId="174" formatCode="#,##0.00\ ;\(#,##0.00\)\ "/>
    <numFmt numFmtId="175" formatCode="#,##0;[Red]\(#,##0\)"/>
    <numFmt numFmtId="176" formatCode="#,##0.00\ ;[Red]\(#,##0.00\)\ "/>
  </numFmts>
  <fonts count="29" x14ac:knownFonts="1">
    <font>
      <sz val="12"/>
      <name val="Helv"/>
    </font>
    <font>
      <sz val="12"/>
      <name val="Times New Roman"/>
      <family val="1"/>
    </font>
    <font>
      <sz val="12"/>
      <name val="Helv"/>
    </font>
    <font>
      <sz val="15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b/>
      <sz val="16"/>
      <name val="Arial"/>
      <family val="2"/>
    </font>
    <font>
      <b/>
      <sz val="17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4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2"/>
      <name val="Arial"/>
      <family val="2"/>
    </font>
    <font>
      <sz val="15"/>
      <color theme="0"/>
      <name val="Arial"/>
      <family val="2"/>
    </font>
    <font>
      <b/>
      <u/>
      <sz val="15"/>
      <name val="Arial"/>
      <family val="2"/>
    </font>
    <font>
      <sz val="14"/>
      <name val="Times New Roman"/>
      <family val="1"/>
    </font>
    <font>
      <u/>
      <sz val="14"/>
      <name val="Arial"/>
      <family val="2"/>
    </font>
    <font>
      <b/>
      <u/>
      <sz val="16"/>
      <name val="Arial"/>
      <family val="2"/>
    </font>
    <font>
      <b/>
      <sz val="12"/>
      <name val="Helv"/>
    </font>
    <font>
      <b/>
      <sz val="14"/>
      <name val="Book Antiqua"/>
      <family val="1"/>
    </font>
    <font>
      <sz val="14"/>
      <name val="Helv"/>
    </font>
    <font>
      <b/>
      <sz val="16"/>
      <name val="Book Antiqua"/>
      <family val="1"/>
    </font>
    <font>
      <sz val="15"/>
      <name val="Helv"/>
    </font>
    <font>
      <sz val="15"/>
      <name val="Book Antiqua"/>
      <family val="1"/>
    </font>
    <font>
      <b/>
      <sz val="18"/>
      <name val="Book Antiqua"/>
      <family val="1"/>
    </font>
    <font>
      <b/>
      <sz val="22"/>
      <name val="Arial"/>
      <family val="2"/>
    </font>
    <font>
      <b/>
      <sz val="20"/>
      <name val="Arial"/>
      <family val="2"/>
    </font>
    <font>
      <u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37"/>
      </top>
      <bottom/>
      <diagonal/>
    </border>
  </borders>
  <cellStyleXfs count="4">
    <xf numFmtId="39" fontId="0" fillId="0" borderId="0"/>
    <xf numFmtId="37" fontId="2" fillId="0" borderId="0"/>
    <xf numFmtId="165" fontId="2" fillId="0" borderId="0"/>
    <xf numFmtId="37" fontId="2" fillId="0" borderId="0"/>
  </cellStyleXfs>
  <cellXfs count="185">
    <xf numFmtId="39" fontId="0" fillId="0" borderId="0" xfId="0"/>
    <xf numFmtId="3" fontId="3" fillId="2" borderId="0" xfId="2" applyNumberFormat="1" applyFont="1" applyFill="1" applyProtection="1">
      <protection locked="0"/>
    </xf>
    <xf numFmtId="37" fontId="10" fillId="2" borderId="0" xfId="1" quotePrefix="1" applyFont="1" applyFill="1" applyAlignment="1">
      <alignment horizontal="center"/>
    </xf>
    <xf numFmtId="37" fontId="10" fillId="2" borderId="0" xfId="1" applyFont="1" applyFill="1" applyAlignment="1">
      <alignment horizontal="center"/>
    </xf>
    <xf numFmtId="37" fontId="2" fillId="2" borderId="0" xfId="3" applyFill="1"/>
    <xf numFmtId="37" fontId="13" fillId="2" borderId="0" xfId="3" applyFont="1" applyFill="1"/>
    <xf numFmtId="37" fontId="12" fillId="2" borderId="0" xfId="3" applyFont="1" applyFill="1" applyAlignment="1">
      <alignment horizontal="centerContinuous" vertical="center"/>
    </xf>
    <xf numFmtId="37" fontId="1" fillId="2" borderId="0" xfId="3" applyFont="1" applyFill="1"/>
    <xf numFmtId="37" fontId="16" fillId="2" borderId="0" xfId="3" applyFont="1" applyFill="1" applyAlignment="1">
      <alignment horizontal="centerContinuous"/>
    </xf>
    <xf numFmtId="37" fontId="11" fillId="2" borderId="0" xfId="3" applyFont="1" applyFill="1" applyAlignment="1">
      <alignment horizontal="centerContinuous" vertical="center"/>
    </xf>
    <xf numFmtId="37" fontId="11" fillId="2" borderId="0" xfId="3" applyFont="1" applyFill="1" applyAlignment="1" applyProtection="1">
      <alignment horizontal="centerContinuous" vertical="center"/>
      <protection locked="0"/>
    </xf>
    <xf numFmtId="37" fontId="3" fillId="2" borderId="0" xfId="3" applyFont="1" applyFill="1" applyAlignment="1">
      <alignment horizontal="center" vertical="center"/>
    </xf>
    <xf numFmtId="1" fontId="10" fillId="2" borderId="0" xfId="3" quotePrefix="1" applyNumberFormat="1" applyFont="1" applyFill="1" applyAlignment="1">
      <alignment horizontal="center" vertical="center"/>
    </xf>
    <xf numFmtId="37" fontId="17" fillId="2" borderId="0" xfId="3" applyFont="1" applyFill="1"/>
    <xf numFmtId="37" fontId="3" fillId="2" borderId="0" xfId="3" quotePrefix="1" applyFont="1" applyFill="1" applyAlignment="1">
      <alignment horizontal="centerContinuous" vertical="center"/>
    </xf>
    <xf numFmtId="37" fontId="13" fillId="2" borderId="4" xfId="3" applyFont="1" applyFill="1" applyBorder="1"/>
    <xf numFmtId="37" fontId="4" fillId="2" borderId="4" xfId="3" applyFont="1" applyFill="1" applyBorder="1"/>
    <xf numFmtId="37" fontId="5" fillId="2" borderId="0" xfId="3" quotePrefix="1" applyFont="1" applyFill="1" applyAlignment="1">
      <alignment horizontal="left" vertical="center"/>
    </xf>
    <xf numFmtId="37" fontId="3" fillId="2" borderId="0" xfId="3" applyFont="1" applyFill="1"/>
    <xf numFmtId="37" fontId="3" fillId="2" borderId="0" xfId="3" quotePrefix="1" applyFont="1" applyFill="1" applyAlignment="1">
      <alignment horizontal="left" vertical="center"/>
    </xf>
    <xf numFmtId="169" fontId="3" fillId="2" borderId="0" xfId="3" applyNumberFormat="1" applyFont="1" applyFill="1"/>
    <xf numFmtId="170" fontId="3" fillId="2" borderId="0" xfId="3" applyNumberFormat="1" applyFont="1" applyFill="1"/>
    <xf numFmtId="37" fontId="3" fillId="2" borderId="0" xfId="3" quotePrefix="1" applyFont="1" applyFill="1" applyAlignment="1">
      <alignment horizontal="left"/>
    </xf>
    <xf numFmtId="169" fontId="3" fillId="2" borderId="0" xfId="3" quotePrefix="1" applyNumberFormat="1" applyFont="1" applyFill="1" applyAlignment="1">
      <alignment horizontal="right"/>
    </xf>
    <xf numFmtId="170" fontId="3" fillId="2" borderId="0" xfId="3" quotePrefix="1" applyNumberFormat="1" applyFont="1" applyFill="1" applyAlignment="1">
      <alignment horizontal="right"/>
    </xf>
    <xf numFmtId="170" fontId="3" fillId="3" borderId="0" xfId="3" applyNumberFormat="1" applyFont="1" applyFill="1" applyProtection="1">
      <protection locked="0"/>
    </xf>
    <xf numFmtId="169" fontId="3" fillId="3" borderId="0" xfId="3" quotePrefix="1" applyNumberFormat="1" applyFont="1" applyFill="1" applyAlignment="1">
      <alignment horizontal="right"/>
    </xf>
    <xf numFmtId="170" fontId="3" fillId="3" borderId="0" xfId="3" quotePrefix="1" applyNumberFormat="1" applyFont="1" applyFill="1" applyAlignment="1">
      <alignment horizontal="right"/>
    </xf>
    <xf numFmtId="169" fontId="3" fillId="3" borderId="0" xfId="3" applyNumberFormat="1" applyFont="1" applyFill="1"/>
    <xf numFmtId="170" fontId="3" fillId="3" borderId="0" xfId="3" applyNumberFormat="1" applyFont="1" applyFill="1"/>
    <xf numFmtId="170" fontId="14" fillId="3" borderId="0" xfId="3" applyNumberFormat="1" applyFont="1" applyFill="1" applyProtection="1">
      <protection locked="0"/>
    </xf>
    <xf numFmtId="170" fontId="3" fillId="3" borderId="1" xfId="3" applyNumberFormat="1" applyFont="1" applyFill="1" applyBorder="1" applyProtection="1">
      <protection locked="0"/>
    </xf>
    <xf numFmtId="37" fontId="3" fillId="3" borderId="0" xfId="3" quotePrefix="1" applyFont="1" applyFill="1"/>
    <xf numFmtId="170" fontId="14" fillId="2" borderId="0" xfId="3" applyNumberFormat="1" applyFont="1" applyFill="1"/>
    <xf numFmtId="170" fontId="14" fillId="3" borderId="1" xfId="3" applyNumberFormat="1" applyFont="1" applyFill="1" applyBorder="1" applyProtection="1">
      <protection locked="0"/>
    </xf>
    <xf numFmtId="170" fontId="3" fillId="2" borderId="2" xfId="3" applyNumberFormat="1" applyFont="1" applyFill="1" applyBorder="1"/>
    <xf numFmtId="170" fontId="3" fillId="3" borderId="2" xfId="3" applyNumberFormat="1" applyFont="1" applyFill="1" applyBorder="1"/>
    <xf numFmtId="37" fontId="3" fillId="3" borderId="0" xfId="3" applyFont="1" applyFill="1"/>
    <xf numFmtId="37" fontId="5" fillId="2" borderId="0" xfId="3" quotePrefix="1" applyFont="1" applyFill="1" applyAlignment="1">
      <alignment horizontal="left"/>
    </xf>
    <xf numFmtId="169" fontId="5" fillId="2" borderId="0" xfId="3" quotePrefix="1" applyNumberFormat="1" applyFont="1" applyFill="1" applyAlignment="1">
      <alignment horizontal="center" vertical="center"/>
    </xf>
    <xf numFmtId="170" fontId="5" fillId="2" borderId="5" xfId="3" applyNumberFormat="1" applyFont="1" applyFill="1" applyBorder="1" applyAlignment="1">
      <alignment vertical="center"/>
    </xf>
    <xf numFmtId="170" fontId="5" fillId="3" borderId="5" xfId="3" applyNumberFormat="1" applyFont="1" applyFill="1" applyBorder="1" applyAlignment="1">
      <alignment vertical="center"/>
    </xf>
    <xf numFmtId="169" fontId="5" fillId="3" borderId="0" xfId="3" quotePrefix="1" applyNumberFormat="1" applyFont="1" applyFill="1" applyAlignment="1">
      <alignment horizontal="center"/>
    </xf>
    <xf numFmtId="170" fontId="5" fillId="3" borderId="5" xfId="3" applyNumberFormat="1" applyFont="1" applyFill="1" applyBorder="1" applyProtection="1">
      <protection locked="0"/>
    </xf>
    <xf numFmtId="169" fontId="5" fillId="3" borderId="0" xfId="3" quotePrefix="1" applyNumberFormat="1" applyFont="1" applyFill="1" applyAlignment="1">
      <alignment horizontal="center" vertical="center"/>
    </xf>
    <xf numFmtId="37" fontId="15" fillId="2" borderId="0" xfId="3" quotePrefix="1" applyFont="1" applyFill="1" applyAlignment="1">
      <alignment horizontal="left"/>
    </xf>
    <xf numFmtId="37" fontId="3" fillId="2" borderId="0" xfId="3" applyFont="1" applyFill="1" applyAlignment="1">
      <alignment horizontal="centerContinuous"/>
    </xf>
    <xf numFmtId="169" fontId="3" fillId="2" borderId="0" xfId="3" applyNumberFormat="1" applyFont="1" applyFill="1" applyAlignment="1">
      <alignment horizontal="centerContinuous"/>
    </xf>
    <xf numFmtId="37" fontId="3" fillId="2" borderId="0" xfId="3" applyFont="1" applyFill="1" applyAlignment="1">
      <alignment horizontal="left"/>
    </xf>
    <xf numFmtId="169" fontId="3" fillId="2" borderId="0" xfId="3" quotePrefix="1" applyNumberFormat="1" applyFont="1" applyFill="1"/>
    <xf numFmtId="37" fontId="3" fillId="3" borderId="0" xfId="3" quotePrefix="1" applyFont="1" applyFill="1" applyAlignment="1">
      <alignment horizontal="left"/>
    </xf>
    <xf numFmtId="171" fontId="3" fillId="2" borderId="2" xfId="3" applyNumberFormat="1" applyFont="1" applyFill="1" applyBorder="1"/>
    <xf numFmtId="170" fontId="14" fillId="3" borderId="0" xfId="3" applyNumberFormat="1" applyFont="1" applyFill="1"/>
    <xf numFmtId="171" fontId="3" fillId="3" borderId="2" xfId="3" applyNumberFormat="1" applyFont="1" applyFill="1" applyBorder="1"/>
    <xf numFmtId="171" fontId="14" fillId="3" borderId="2" xfId="3" applyNumberFormat="1" applyFont="1" applyFill="1" applyBorder="1"/>
    <xf numFmtId="171" fontId="3" fillId="3" borderId="0" xfId="3" applyNumberFormat="1" applyFont="1" applyFill="1"/>
    <xf numFmtId="170" fontId="3" fillId="2" borderId="1" xfId="3" applyNumberFormat="1" applyFont="1" applyFill="1" applyBorder="1" applyProtection="1">
      <protection locked="0"/>
    </xf>
    <xf numFmtId="170" fontId="3" fillId="3" borderId="3" xfId="3" applyNumberFormat="1" applyFont="1" applyFill="1" applyBorder="1" applyAlignment="1">
      <alignment vertical="center"/>
    </xf>
    <xf numFmtId="170" fontId="14" fillId="3" borderId="3" xfId="3" applyNumberFormat="1" applyFont="1" applyFill="1" applyBorder="1" applyAlignment="1">
      <alignment vertical="center"/>
    </xf>
    <xf numFmtId="169" fontId="14" fillId="3" borderId="0" xfId="3" applyNumberFormat="1" applyFont="1" applyFill="1"/>
    <xf numFmtId="170" fontId="3" fillId="3" borderId="3" xfId="3" applyNumberFormat="1" applyFont="1" applyFill="1" applyBorder="1" applyProtection="1">
      <protection locked="0"/>
    </xf>
    <xf numFmtId="170" fontId="14" fillId="3" borderId="2" xfId="3" applyNumberFormat="1" applyFont="1" applyFill="1" applyBorder="1" applyProtection="1">
      <protection locked="0"/>
    </xf>
    <xf numFmtId="37" fontId="5" fillId="3" borderId="0" xfId="3" quotePrefix="1" applyFont="1" applyFill="1" applyAlignment="1">
      <alignment horizontal="left" vertical="center"/>
    </xf>
    <xf numFmtId="37" fontId="5" fillId="3" borderId="0" xfId="3" applyFont="1" applyFill="1" applyAlignment="1">
      <alignment horizontal="left" vertical="center"/>
    </xf>
    <xf numFmtId="170" fontId="3" fillId="3" borderId="3" xfId="3" applyNumberFormat="1" applyFont="1" applyFill="1" applyBorder="1"/>
    <xf numFmtId="170" fontId="3" fillId="3" borderId="0" xfId="3" applyNumberFormat="1" applyFont="1" applyFill="1" applyAlignment="1" applyProtection="1">
      <alignment vertical="center"/>
      <protection locked="0"/>
    </xf>
    <xf numFmtId="170" fontId="3" fillId="3" borderId="3" xfId="3" applyNumberFormat="1" applyFont="1" applyFill="1" applyBorder="1" applyAlignment="1" applyProtection="1">
      <alignment vertical="center"/>
      <protection locked="0"/>
    </xf>
    <xf numFmtId="37" fontId="2" fillId="3" borderId="0" xfId="3" applyFill="1"/>
    <xf numFmtId="169" fontId="5" fillId="2" borderId="0" xfId="3" quotePrefix="1" applyNumberFormat="1" applyFont="1" applyFill="1" applyAlignment="1">
      <alignment horizontal="center"/>
    </xf>
    <xf numFmtId="170" fontId="5" fillId="2" borderId="5" xfId="3" applyNumberFormat="1" applyFont="1" applyFill="1" applyBorder="1" applyProtection="1">
      <protection locked="0"/>
    </xf>
    <xf numFmtId="37" fontId="18" fillId="2" borderId="0" xfId="3" quotePrefix="1" applyFont="1" applyFill="1" applyAlignment="1">
      <alignment horizontal="left"/>
    </xf>
    <xf numFmtId="169" fontId="13" fillId="2" borderId="0" xfId="3" applyNumberFormat="1" applyFont="1" applyFill="1"/>
    <xf numFmtId="170" fontId="6" fillId="2" borderId="0" xfId="3" applyNumberFormat="1" applyFont="1" applyFill="1"/>
    <xf numFmtId="169" fontId="2" fillId="2" borderId="0" xfId="3" applyNumberFormat="1" applyFill="1"/>
    <xf numFmtId="170" fontId="2" fillId="2" borderId="0" xfId="3" applyNumberFormat="1" applyFill="1" applyAlignment="1">
      <alignment horizontal="centerContinuous"/>
    </xf>
    <xf numFmtId="170" fontId="2" fillId="2" borderId="0" xfId="3" applyNumberFormat="1" applyFill="1"/>
    <xf numFmtId="37" fontId="0" fillId="2" borderId="0" xfId="3" applyFont="1" applyFill="1"/>
    <xf numFmtId="37" fontId="2" fillId="2" borderId="0" xfId="3" applyFill="1" applyAlignment="1">
      <alignment horizontal="left"/>
    </xf>
    <xf numFmtId="37" fontId="2" fillId="2" borderId="0" xfId="3" applyFill="1" applyAlignment="1">
      <alignment horizontal="center"/>
    </xf>
    <xf numFmtId="37" fontId="13" fillId="3" borderId="0" xfId="3" applyFont="1" applyFill="1"/>
    <xf numFmtId="37" fontId="12" fillId="3" borderId="0" xfId="3" applyFont="1" applyFill="1" applyAlignment="1">
      <alignment horizontal="centerContinuous" vertical="center"/>
    </xf>
    <xf numFmtId="37" fontId="1" fillId="3" borderId="0" xfId="3" applyFont="1" applyFill="1"/>
    <xf numFmtId="37" fontId="16" fillId="3" borderId="0" xfId="3" applyFont="1" applyFill="1" applyAlignment="1">
      <alignment horizontal="centerContinuous"/>
    </xf>
    <xf numFmtId="37" fontId="11" fillId="3" borderId="0" xfId="3" applyFont="1" applyFill="1" applyAlignment="1">
      <alignment horizontal="centerContinuous" vertical="center"/>
    </xf>
    <xf numFmtId="37" fontId="11" fillId="3" borderId="0" xfId="3" applyFont="1" applyFill="1" applyAlignment="1" applyProtection="1">
      <alignment horizontal="centerContinuous" vertical="center"/>
      <protection locked="0"/>
    </xf>
    <xf numFmtId="1" fontId="3" fillId="3" borderId="0" xfId="3" applyNumberFormat="1" applyFont="1" applyFill="1" applyAlignment="1">
      <alignment horizontal="center" vertical="center"/>
    </xf>
    <xf numFmtId="37" fontId="3" fillId="3" borderId="0" xfId="3" applyFont="1" applyFill="1" applyAlignment="1">
      <alignment horizontal="center" vertical="center"/>
    </xf>
    <xf numFmtId="37" fontId="17" fillId="3" borderId="0" xfId="3" applyFont="1" applyFill="1"/>
    <xf numFmtId="37" fontId="3" fillId="3" borderId="0" xfId="3" applyFont="1" applyFill="1" applyAlignment="1">
      <alignment horizontal="centerContinuous" vertical="center"/>
    </xf>
    <xf numFmtId="37" fontId="3" fillId="3" borderId="0" xfId="3" quotePrefix="1" applyFont="1" applyFill="1" applyAlignment="1">
      <alignment horizontal="centerContinuous" vertical="center"/>
    </xf>
    <xf numFmtId="37" fontId="13" fillId="3" borderId="4" xfId="3" applyFont="1" applyFill="1" applyBorder="1"/>
    <xf numFmtId="37" fontId="4" fillId="3" borderId="4" xfId="3" applyFont="1" applyFill="1" applyBorder="1"/>
    <xf numFmtId="37" fontId="3" fillId="3" borderId="0" xfId="3" quotePrefix="1" applyFont="1" applyFill="1" applyAlignment="1">
      <alignment horizontal="left" vertical="center"/>
    </xf>
    <xf numFmtId="171" fontId="3" fillId="3" borderId="0" xfId="3" applyNumberFormat="1" applyFont="1" applyFill="1" applyProtection="1">
      <protection locked="0"/>
    </xf>
    <xf numFmtId="37" fontId="5" fillId="3" borderId="0" xfId="3" quotePrefix="1" applyFont="1" applyFill="1" applyAlignment="1">
      <alignment horizontal="left"/>
    </xf>
    <xf numFmtId="37" fontId="15" fillId="3" borderId="0" xfId="3" quotePrefix="1" applyFont="1" applyFill="1" applyAlignment="1">
      <alignment horizontal="left"/>
    </xf>
    <xf numFmtId="37" fontId="3" fillId="3" borderId="0" xfId="3" applyFont="1" applyFill="1" applyAlignment="1">
      <alignment horizontal="centerContinuous"/>
    </xf>
    <xf numFmtId="169" fontId="3" fillId="3" borderId="0" xfId="3" applyNumberFormat="1" applyFont="1" applyFill="1" applyAlignment="1">
      <alignment horizontal="centerContinuous"/>
    </xf>
    <xf numFmtId="37" fontId="3" fillId="3" borderId="0" xfId="3" applyFont="1" applyFill="1" applyAlignment="1">
      <alignment horizontal="left"/>
    </xf>
    <xf numFmtId="170" fontId="3" fillId="3" borderId="0" xfId="3" applyNumberFormat="1" applyFont="1" applyFill="1" applyAlignment="1">
      <alignment vertical="center"/>
    </xf>
    <xf numFmtId="170" fontId="3" fillId="3" borderId="1" xfId="3" applyNumberFormat="1" applyFont="1" applyFill="1" applyBorder="1"/>
    <xf numFmtId="170" fontId="3" fillId="3" borderId="6" xfId="3" applyNumberFormat="1" applyFont="1" applyFill="1" applyBorder="1" applyAlignment="1">
      <alignment vertical="center"/>
    </xf>
    <xf numFmtId="170" fontId="14" fillId="3" borderId="2" xfId="3" applyNumberFormat="1" applyFont="1" applyFill="1" applyBorder="1"/>
    <xf numFmtId="170" fontId="3" fillId="3" borderId="1" xfId="3" applyNumberFormat="1" applyFont="1" applyFill="1" applyBorder="1" applyAlignment="1">
      <alignment vertical="center"/>
    </xf>
    <xf numFmtId="170" fontId="5" fillId="3" borderId="0" xfId="3" applyNumberFormat="1" applyFont="1" applyFill="1"/>
    <xf numFmtId="170" fontId="5" fillId="3" borderId="0" xfId="3" applyNumberFormat="1" applyFont="1" applyFill="1" applyAlignment="1">
      <alignment vertical="center"/>
    </xf>
    <xf numFmtId="37" fontId="18" fillId="3" borderId="0" xfId="3" quotePrefix="1" applyFont="1" applyFill="1" applyAlignment="1">
      <alignment horizontal="left"/>
    </xf>
    <xf numFmtId="169" fontId="13" fillId="3" borderId="0" xfId="3" applyNumberFormat="1" applyFont="1" applyFill="1"/>
    <xf numFmtId="170" fontId="8" fillId="3" borderId="0" xfId="3" applyNumberFormat="1" applyFont="1" applyFill="1"/>
    <xf numFmtId="169" fontId="2" fillId="3" borderId="0" xfId="3" applyNumberFormat="1" applyFill="1"/>
    <xf numFmtId="170" fontId="2" fillId="3" borderId="0" xfId="3" applyNumberFormat="1" applyFill="1" applyAlignment="1">
      <alignment horizontal="centerContinuous"/>
    </xf>
    <xf numFmtId="170" fontId="2" fillId="3" borderId="0" xfId="3" applyNumberFormat="1" applyFill="1"/>
    <xf numFmtId="37" fontId="2" fillId="3" borderId="0" xfId="3" applyFill="1" applyAlignment="1">
      <alignment horizontal="left"/>
    </xf>
    <xf numFmtId="37" fontId="2" fillId="3" borderId="0" xfId="3" applyFill="1" applyAlignment="1">
      <alignment horizontal="center"/>
    </xf>
    <xf numFmtId="37" fontId="1" fillId="2" borderId="0" xfId="3" applyFont="1" applyFill="1" applyAlignment="1">
      <alignment horizontal="centerContinuous"/>
    </xf>
    <xf numFmtId="1" fontId="3" fillId="2" borderId="0" xfId="3" applyNumberFormat="1" applyFont="1" applyFill="1" applyAlignment="1">
      <alignment horizontal="center" vertical="center"/>
    </xf>
    <xf numFmtId="37" fontId="2" fillId="2" borderId="0" xfId="3" applyFill="1" applyAlignment="1">
      <alignment horizontal="center" vertical="center"/>
    </xf>
    <xf numFmtId="37" fontId="19" fillId="2" borderId="4" xfId="3" applyFont="1" applyFill="1" applyBorder="1"/>
    <xf numFmtId="37" fontId="2" fillId="2" borderId="4" xfId="3" applyFill="1" applyBorder="1"/>
    <xf numFmtId="170" fontId="3" fillId="2" borderId="0" xfId="3" applyNumberFormat="1" applyFont="1" applyFill="1" applyProtection="1">
      <protection locked="0"/>
    </xf>
    <xf numFmtId="170" fontId="20" fillId="2" borderId="0" xfId="3" quotePrefix="1" applyNumberFormat="1" applyFont="1" applyFill="1" applyAlignment="1">
      <alignment horizontal="right"/>
    </xf>
    <xf numFmtId="170" fontId="21" fillId="2" borderId="0" xfId="3" applyNumberFormat="1" applyFont="1" applyFill="1"/>
    <xf numFmtId="169" fontId="22" fillId="2" borderId="0" xfId="3" quotePrefix="1" applyNumberFormat="1" applyFont="1" applyFill="1" applyAlignment="1">
      <alignment horizontal="center"/>
    </xf>
    <xf numFmtId="170" fontId="23" fillId="2" borderId="0" xfId="3" applyNumberFormat="1" applyFont="1" applyFill="1"/>
    <xf numFmtId="169" fontId="20" fillId="2" borderId="0" xfId="3" quotePrefix="1" applyNumberFormat="1" applyFont="1" applyFill="1" applyAlignment="1">
      <alignment horizontal="right"/>
    </xf>
    <xf numFmtId="170" fontId="24" fillId="2" borderId="0" xfId="3" applyNumberFormat="1" applyFont="1" applyFill="1" applyProtection="1">
      <protection locked="0"/>
    </xf>
    <xf numFmtId="37" fontId="23" fillId="2" borderId="0" xfId="3" applyFont="1" applyFill="1"/>
    <xf numFmtId="170" fontId="3" fillId="2" borderId="3" xfId="3" applyNumberFormat="1" applyFont="1" applyFill="1" applyBorder="1"/>
    <xf numFmtId="170" fontId="14" fillId="2" borderId="3" xfId="3" applyNumberFormat="1" applyFont="1" applyFill="1" applyBorder="1"/>
    <xf numFmtId="37" fontId="5" fillId="2" borderId="0" xfId="3" applyFont="1" applyFill="1" applyAlignment="1">
      <alignment horizontal="left" vertical="center"/>
    </xf>
    <xf numFmtId="170" fontId="3" fillId="2" borderId="0" xfId="3" applyNumberFormat="1" applyFont="1" applyFill="1" applyAlignment="1" applyProtection="1">
      <alignment vertical="center"/>
      <protection locked="0"/>
    </xf>
    <xf numFmtId="170" fontId="25" fillId="2" borderId="0" xfId="3" applyNumberFormat="1" applyFont="1" applyFill="1" applyAlignment="1" applyProtection="1">
      <alignment vertical="center"/>
      <protection locked="0"/>
    </xf>
    <xf numFmtId="170" fontId="5" fillId="2" borderId="0" xfId="3" applyNumberFormat="1" applyFont="1" applyFill="1" applyAlignment="1">
      <alignment vertical="center"/>
    </xf>
    <xf numFmtId="37" fontId="13" fillId="3" borderId="0" xfId="3" applyFont="1" applyFill="1" applyAlignment="1">
      <alignment horizontal="centerContinuous"/>
    </xf>
    <xf numFmtId="37" fontId="10" fillId="3" borderId="0" xfId="3" applyFont="1" applyFill="1" applyAlignment="1">
      <alignment horizontal="centerContinuous"/>
    </xf>
    <xf numFmtId="37" fontId="26" fillId="3" borderId="0" xfId="3" applyFont="1" applyFill="1" applyAlignment="1">
      <alignment horizontal="centerContinuous" vertical="center"/>
    </xf>
    <xf numFmtId="172" fontId="11" fillId="3" borderId="0" xfId="3" applyNumberFormat="1" applyFont="1" applyFill="1" applyAlignment="1" applyProtection="1">
      <alignment horizontal="centerContinuous" vertical="center"/>
      <protection locked="0"/>
    </xf>
    <xf numFmtId="172" fontId="27" fillId="3" borderId="0" xfId="3" quotePrefix="1" applyNumberFormat="1" applyFont="1" applyFill="1" applyAlignment="1" applyProtection="1">
      <alignment horizontal="centerContinuous" vertical="center"/>
      <protection locked="0"/>
    </xf>
    <xf numFmtId="37" fontId="10" fillId="3" borderId="0" xfId="3" applyFont="1" applyFill="1" applyAlignment="1">
      <alignment horizontal="center" vertical="center"/>
    </xf>
    <xf numFmtId="37" fontId="13" fillId="3" borderId="0" xfId="3" applyFont="1" applyFill="1" applyAlignment="1">
      <alignment horizontal="centerContinuous" vertical="center"/>
    </xf>
    <xf numFmtId="37" fontId="13" fillId="3" borderId="0" xfId="3" applyFont="1" applyFill="1" applyAlignment="1">
      <alignment horizontal="center" vertical="center"/>
    </xf>
    <xf numFmtId="37" fontId="28" fillId="3" borderId="0" xfId="3" quotePrefix="1" applyFont="1" applyFill="1" applyAlignment="1">
      <alignment horizontal="left" vertical="center"/>
    </xf>
    <xf numFmtId="170" fontId="13" fillId="3" borderId="0" xfId="3" applyNumberFormat="1" applyFont="1" applyFill="1"/>
    <xf numFmtId="169" fontId="6" fillId="3" borderId="0" xfId="3" quotePrefix="1" applyNumberFormat="1" applyFont="1" applyFill="1" applyAlignment="1">
      <alignment horizontal="center" vertical="center"/>
    </xf>
    <xf numFmtId="3" fontId="3" fillId="3" borderId="0" xfId="3" applyNumberFormat="1" applyFont="1" applyFill="1" applyProtection="1">
      <protection locked="0"/>
    </xf>
    <xf numFmtId="173" fontId="3" fillId="3" borderId="0" xfId="3" applyNumberFormat="1" applyFont="1" applyFill="1" applyProtection="1">
      <protection locked="0"/>
    </xf>
    <xf numFmtId="169" fontId="10" fillId="3" borderId="0" xfId="3" applyNumberFormat="1" applyFont="1" applyFill="1"/>
    <xf numFmtId="170" fontId="10" fillId="3" borderId="0" xfId="3" applyNumberFormat="1" applyFont="1" applyFill="1"/>
    <xf numFmtId="3" fontId="3" fillId="3" borderId="2" xfId="3" applyNumberFormat="1" applyFont="1" applyFill="1" applyBorder="1" applyProtection="1">
      <protection locked="0"/>
    </xf>
    <xf numFmtId="37" fontId="28" fillId="3" borderId="0" xfId="3" quotePrefix="1" applyFont="1" applyFill="1" applyAlignment="1">
      <alignment horizontal="left"/>
    </xf>
    <xf numFmtId="3" fontId="14" fillId="3" borderId="0" xfId="3" applyNumberFormat="1" applyFont="1" applyFill="1" applyProtection="1">
      <protection locked="0"/>
    </xf>
    <xf numFmtId="37" fontId="28" fillId="3" borderId="0" xfId="3" applyFont="1" applyFill="1" applyAlignment="1">
      <alignment horizontal="left"/>
    </xf>
    <xf numFmtId="3" fontId="14" fillId="0" borderId="0" xfId="3" applyNumberFormat="1" applyFont="1" applyProtection="1">
      <protection locked="0"/>
    </xf>
    <xf numFmtId="37" fontId="6" fillId="3" borderId="0" xfId="3" quotePrefix="1" applyFont="1" applyFill="1" applyAlignment="1">
      <alignment horizontal="left"/>
    </xf>
    <xf numFmtId="3" fontId="4" fillId="3" borderId="0" xfId="3" applyNumberFormat="1" applyFont="1" applyFill="1"/>
    <xf numFmtId="174" fontId="13" fillId="3" borderId="0" xfId="3" applyNumberFormat="1" applyFont="1" applyFill="1"/>
    <xf numFmtId="3" fontId="13" fillId="3" borderId="0" xfId="3" applyNumberFormat="1" applyFont="1" applyFill="1"/>
    <xf numFmtId="3" fontId="5" fillId="3" borderId="5" xfId="3" applyNumberFormat="1" applyFont="1" applyFill="1" applyBorder="1" applyAlignment="1">
      <alignment vertical="center"/>
    </xf>
    <xf numFmtId="37" fontId="8" fillId="3" borderId="0" xfId="3" quotePrefix="1" applyFont="1" applyFill="1" applyAlignment="1">
      <alignment horizontal="left"/>
    </xf>
    <xf numFmtId="3" fontId="6" fillId="3" borderId="0" xfId="3" applyNumberFormat="1" applyFont="1" applyFill="1"/>
    <xf numFmtId="170" fontId="6" fillId="3" borderId="0" xfId="3" applyNumberFormat="1" applyFont="1" applyFill="1"/>
    <xf numFmtId="169" fontId="13" fillId="3" borderId="0" xfId="3" applyNumberFormat="1" applyFont="1" applyFill="1" applyAlignment="1">
      <alignment horizontal="centerContinuous"/>
    </xf>
    <xf numFmtId="38" fontId="3" fillId="3" borderId="0" xfId="3" applyNumberFormat="1" applyFont="1" applyFill="1" applyProtection="1">
      <protection locked="0"/>
    </xf>
    <xf numFmtId="175" fontId="3" fillId="3" borderId="0" xfId="3" applyNumberFormat="1" applyFont="1" applyFill="1" applyProtection="1">
      <protection locked="0"/>
    </xf>
    <xf numFmtId="3" fontId="13" fillId="3" borderId="1" xfId="3" applyNumberFormat="1" applyFont="1" applyFill="1" applyBorder="1"/>
    <xf numFmtId="176" fontId="13" fillId="3" borderId="0" xfId="3" applyNumberFormat="1" applyFont="1" applyFill="1"/>
    <xf numFmtId="37" fontId="26" fillId="3" borderId="0" xfId="3" applyFont="1" applyFill="1" applyAlignment="1">
      <alignment horizontal="left" vertical="center"/>
    </xf>
    <xf numFmtId="37" fontId="9" fillId="3" borderId="0" xfId="3" quotePrefix="1" applyFont="1" applyFill="1" applyAlignment="1">
      <alignment horizontal="left" vertical="center"/>
    </xf>
    <xf numFmtId="169" fontId="8" fillId="3" borderId="0" xfId="3" quotePrefix="1" applyNumberFormat="1" applyFont="1" applyFill="1" applyAlignment="1">
      <alignment horizontal="center" vertical="center"/>
    </xf>
    <xf numFmtId="176" fontId="6" fillId="3" borderId="0" xfId="3" applyNumberFormat="1" applyFont="1" applyFill="1" applyAlignment="1">
      <alignment vertical="center"/>
    </xf>
    <xf numFmtId="169" fontId="10" fillId="3" borderId="0" xfId="3" quotePrefix="1" applyNumberFormat="1" applyFont="1" applyFill="1" applyAlignment="1">
      <alignment horizontal="right"/>
    </xf>
    <xf numFmtId="3" fontId="5" fillId="3" borderId="2" xfId="3" applyNumberFormat="1" applyFont="1" applyFill="1" applyBorder="1" applyProtection="1">
      <protection locked="0"/>
    </xf>
    <xf numFmtId="175" fontId="5" fillId="3" borderId="2" xfId="3" applyNumberFormat="1" applyFont="1" applyFill="1" applyBorder="1" applyProtection="1">
      <protection locked="0"/>
    </xf>
    <xf numFmtId="3" fontId="5" fillId="3" borderId="5" xfId="3" applyNumberFormat="1" applyFont="1" applyFill="1" applyBorder="1" applyProtection="1">
      <protection locked="0"/>
    </xf>
    <xf numFmtId="3" fontId="5" fillId="3" borderId="0" xfId="3" applyNumberFormat="1" applyFont="1" applyFill="1" applyProtection="1">
      <protection locked="0"/>
    </xf>
    <xf numFmtId="175" fontId="5" fillId="3" borderId="0" xfId="3" applyNumberFormat="1" applyFont="1" applyFill="1" applyProtection="1">
      <protection locked="0"/>
    </xf>
    <xf numFmtId="1" fontId="3" fillId="2" borderId="0" xfId="3" quotePrefix="1" applyNumberFormat="1" applyFont="1" applyFill="1" applyAlignment="1">
      <alignment horizontal="center" vertical="center"/>
    </xf>
    <xf numFmtId="37" fontId="10" fillId="2" borderId="0" xfId="1" quotePrefix="1" applyFont="1" applyFill="1" applyAlignment="1">
      <alignment horizontal="center" vertical="center"/>
    </xf>
    <xf numFmtId="37" fontId="10" fillId="2" borderId="0" xfId="1" applyFont="1" applyFill="1" applyAlignment="1">
      <alignment horizontal="center" vertical="center"/>
    </xf>
    <xf numFmtId="37" fontId="7" fillId="2" borderId="0" xfId="3" quotePrefix="1" applyFont="1" applyFill="1" applyAlignment="1">
      <alignment horizontal="center"/>
    </xf>
    <xf numFmtId="37" fontId="3" fillId="3" borderId="0" xfId="3" applyFont="1" applyFill="1" applyAlignment="1">
      <alignment horizontal="left" wrapText="1"/>
    </xf>
    <xf numFmtId="37" fontId="7" fillId="3" borderId="0" xfId="3" quotePrefix="1" applyFont="1" applyFill="1" applyAlignment="1">
      <alignment horizontal="center"/>
    </xf>
    <xf numFmtId="37" fontId="10" fillId="3" borderId="0" xfId="3" quotePrefix="1" applyFont="1" applyFill="1" applyAlignment="1">
      <alignment horizontal="center" vertical="center" wrapText="1"/>
    </xf>
    <xf numFmtId="37" fontId="10" fillId="3" borderId="0" xfId="3" applyFont="1" applyFill="1" applyAlignment="1">
      <alignment horizontal="center" vertical="center" wrapText="1"/>
    </xf>
    <xf numFmtId="37" fontId="10" fillId="3" borderId="0" xfId="3" applyFont="1" applyFill="1" applyAlignment="1">
      <alignment horizontal="center"/>
    </xf>
  </cellXfs>
  <cellStyles count="4">
    <cellStyle name="Normal" xfId="0" builtinId="0"/>
    <cellStyle name="Normal_BG por Fondos" xfId="3" xr:uid="{F1275A1E-3F45-438B-9D08-88124E94C988}"/>
    <cellStyle name="Normal_EEIEF96" xfId="1" xr:uid="{00000000-0005-0000-0000-000003000000}"/>
    <cellStyle name="Normal_Estado de Resultados págs. 3 y de la 31 a la 40" xfId="2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0C0C0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D4D4D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1465169</xdr:colOff>
      <xdr:row>81</xdr:row>
      <xdr:rowOff>162299</xdr:rowOff>
    </xdr:from>
    <xdr:to>
      <xdr:col>17</xdr:col>
      <xdr:colOff>1436594</xdr:colOff>
      <xdr:row>82</xdr:row>
      <xdr:rowOff>175746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3931489" y="15691859"/>
          <a:ext cx="1967865" cy="21156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933450</xdr:colOff>
          <xdr:row>64</xdr:row>
          <xdr:rowOff>38100</xdr:rowOff>
        </xdr:from>
        <xdr:to>
          <xdr:col>18</xdr:col>
          <xdr:colOff>38100</xdr:colOff>
          <xdr:row>66</xdr:row>
          <xdr:rowOff>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876300</xdr:colOff>
          <xdr:row>56</xdr:row>
          <xdr:rowOff>28575</xdr:rowOff>
        </xdr:from>
        <xdr:to>
          <xdr:col>17</xdr:col>
          <xdr:colOff>1276350</xdr:colOff>
          <xdr:row>59</xdr:row>
          <xdr:rowOff>133350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61</xdr:row>
      <xdr:rowOff>111125</xdr:rowOff>
    </xdr:from>
    <xdr:to>
      <xdr:col>12</xdr:col>
      <xdr:colOff>142875</xdr:colOff>
      <xdr:row>62</xdr:row>
      <xdr:rowOff>117475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932420" y="13225145"/>
          <a:ext cx="1925955" cy="20447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s-ES" sz="1400" kern="10" spc="0">
              <a:ln w="9525">
                <a:solidFill>
                  <a:srgbClr val="C0C0C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"/>
              <a:cs typeface="Arial"/>
            </a:rPr>
            <a:t>DIRECCIÓN NAL. DE CONTABILIDAD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1123950</xdr:colOff>
          <xdr:row>50</xdr:row>
          <xdr:rowOff>209550</xdr:rowOff>
        </xdr:from>
        <xdr:to>
          <xdr:col>12</xdr:col>
          <xdr:colOff>228600</xdr:colOff>
          <xdr:row>52</xdr:row>
          <xdr:rowOff>171450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828675</xdr:colOff>
          <xdr:row>50</xdr:row>
          <xdr:rowOff>95250</xdr:rowOff>
        </xdr:from>
        <xdr:to>
          <xdr:col>14</xdr:col>
          <xdr:colOff>0</xdr:colOff>
          <xdr:row>51</xdr:row>
          <xdr:rowOff>171450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1009650</xdr:colOff>
          <xdr:row>57</xdr:row>
          <xdr:rowOff>66675</xdr:rowOff>
        </xdr:from>
        <xdr:to>
          <xdr:col>14</xdr:col>
          <xdr:colOff>1314450</xdr:colOff>
          <xdr:row>58</xdr:row>
          <xdr:rowOff>200025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_04\archivos1\Archivos\RICA\1997\06JUNIO\Cuadros\Ercom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stados%20Financieros%202023%20Final\Balances%20Diciembre%202023%20-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Admón"/>
      <sheetName val="Enf y Mat"/>
      <sheetName val="I  V  M"/>
      <sheetName val="Riesgos P"/>
      <sheetName val="Fondo de Ajuste"/>
    </sheetNames>
    <sheetDataSet>
      <sheetData sheetId="0" refreshError="1"/>
      <sheetData sheetId="1">
        <row r="2">
          <cell r="I2" t="str">
            <v xml:space="preserve">   ANEXO   10 -  A</v>
          </cell>
        </row>
        <row r="3">
          <cell r="B3" t="str">
            <v>CAJA  DE  SEGURO  SOCIAL</v>
          </cell>
        </row>
        <row r="4">
          <cell r="B4" t="str">
            <v>ESTADOS  DE  RESULTADOS</v>
          </cell>
        </row>
        <row r="5">
          <cell r="B5" t="str">
            <v>PROGRAMA  DE  ADMINISTRACIÓN</v>
          </cell>
        </row>
        <row r="6">
          <cell r="B6" t="str">
            <v>Seis meses  terminados  el  30  de  junio  de  1997 y  1996</v>
          </cell>
        </row>
        <row r="10">
          <cell r="F10">
            <v>1997</v>
          </cell>
          <cell r="H10">
            <v>1996</v>
          </cell>
          <cell r="J10" t="str">
            <v xml:space="preserve"> Diferencias </v>
          </cell>
        </row>
        <row r="11">
          <cell r="B11" t="str">
            <v xml:space="preserve"> INGRESOS </v>
          </cell>
        </row>
        <row r="13">
          <cell r="B13" t="str">
            <v>Ingresos no Tributarios</v>
          </cell>
        </row>
        <row r="14">
          <cell r="C14" t="str">
            <v>Cuotas Regulares y Especiales</v>
          </cell>
          <cell r="E14" t="str">
            <v>B/.</v>
          </cell>
          <cell r="F14">
            <v>0</v>
          </cell>
          <cell r="G14" t="str">
            <v>B/.</v>
          </cell>
          <cell r="H14">
            <v>0</v>
          </cell>
          <cell r="I14" t="str">
            <v>B/.</v>
          </cell>
          <cell r="J14">
            <v>0</v>
          </cell>
        </row>
        <row r="15">
          <cell r="C15" t="str">
            <v>Prima de Riesgos Profesionales</v>
          </cell>
          <cell r="F15">
            <v>3204318</v>
          </cell>
          <cell r="H15">
            <v>3050746</v>
          </cell>
          <cell r="J15">
            <v>153572</v>
          </cell>
        </row>
        <row r="16">
          <cell r="D16" t="str">
            <v>Total de Ingresos</v>
          </cell>
          <cell r="F16">
            <v>3204318</v>
          </cell>
          <cell r="H16">
            <v>3050746</v>
          </cell>
          <cell r="J16">
            <v>153572</v>
          </cell>
        </row>
        <row r="19">
          <cell r="B19" t="str">
            <v xml:space="preserve"> COSTOS Y GASTOS </v>
          </cell>
        </row>
        <row r="21">
          <cell r="C21" t="str">
            <v>Prestaciones Económicas</v>
          </cell>
          <cell r="F21">
            <v>0</v>
          </cell>
          <cell r="H21">
            <v>0</v>
          </cell>
          <cell r="J21">
            <v>0</v>
          </cell>
        </row>
        <row r="22">
          <cell r="C22" t="str">
            <v>Gastos de Personal</v>
          </cell>
          <cell r="F22">
            <v>16944193</v>
          </cell>
          <cell r="H22">
            <v>15063231</v>
          </cell>
          <cell r="J22">
            <v>1880962</v>
          </cell>
        </row>
        <row r="23">
          <cell r="C23" t="str">
            <v>Costos y Gastos Operativos</v>
          </cell>
          <cell r="F23">
            <v>3483447</v>
          </cell>
          <cell r="H23">
            <v>3470431</v>
          </cell>
          <cell r="J23">
            <v>13016</v>
          </cell>
        </row>
        <row r="24">
          <cell r="C24" t="str">
            <v>Gastos Diversos de Gestión</v>
          </cell>
          <cell r="F24">
            <v>0</v>
          </cell>
          <cell r="H24">
            <v>0</v>
          </cell>
          <cell r="J24">
            <v>0</v>
          </cell>
        </row>
        <row r="25">
          <cell r="C25" t="str">
            <v>Provisión del Ejercicio</v>
          </cell>
          <cell r="F25">
            <v>586142</v>
          </cell>
          <cell r="H25">
            <v>398603</v>
          </cell>
          <cell r="J25">
            <v>187539</v>
          </cell>
        </row>
        <row r="26">
          <cell r="C26" t="str">
            <v>Ajustes de Vigencia Expirada</v>
          </cell>
          <cell r="F26">
            <v>1123270</v>
          </cell>
          <cell r="H26">
            <v>430229</v>
          </cell>
          <cell r="J26">
            <v>693041</v>
          </cell>
        </row>
        <row r="27">
          <cell r="D27" t="str">
            <v>Total de Costos y Gastos</v>
          </cell>
          <cell r="F27">
            <v>22137052</v>
          </cell>
          <cell r="H27">
            <v>19362494</v>
          </cell>
          <cell r="J27">
            <v>2774558</v>
          </cell>
        </row>
        <row r="29">
          <cell r="D29" t="str">
            <v>Exceso de Gastos sobre Ingresos antes de</v>
          </cell>
        </row>
        <row r="30">
          <cell r="D30" t="str">
            <v xml:space="preserve">          Otros  Ingresos</v>
          </cell>
          <cell r="F30">
            <v>-18932734</v>
          </cell>
          <cell r="H30">
            <v>-16311748</v>
          </cell>
          <cell r="J30">
            <v>-2620986</v>
          </cell>
        </row>
        <row r="32">
          <cell r="B32" t="str">
            <v xml:space="preserve"> OTROS INGRESOS </v>
          </cell>
        </row>
        <row r="34">
          <cell r="C34" t="str">
            <v>Ingresos Financieros</v>
          </cell>
          <cell r="F34">
            <v>6804225</v>
          </cell>
          <cell r="H34">
            <v>3534382</v>
          </cell>
          <cell r="J34">
            <v>3269843</v>
          </cell>
        </row>
        <row r="35">
          <cell r="C35" t="str">
            <v>Ingresos Diversos De Gestión</v>
          </cell>
          <cell r="F35">
            <v>7310133</v>
          </cell>
          <cell r="H35">
            <v>6432149</v>
          </cell>
          <cell r="J35">
            <v>877984</v>
          </cell>
        </row>
        <row r="36">
          <cell r="C36" t="str">
            <v>Ajustes de Vigencia Expirada</v>
          </cell>
          <cell r="F36">
            <v>396149</v>
          </cell>
          <cell r="H36">
            <v>545307</v>
          </cell>
          <cell r="J36">
            <v>-149158</v>
          </cell>
        </row>
        <row r="37">
          <cell r="C37" t="str">
            <v>Gastos Financieros</v>
          </cell>
          <cell r="J37">
            <v>0</v>
          </cell>
        </row>
        <row r="38">
          <cell r="C38" t="str">
            <v>Ajustes Recomendados por Auditoría de la Contraloría</v>
          </cell>
          <cell r="J38">
            <v>0</v>
          </cell>
        </row>
        <row r="40">
          <cell r="D40" t="str">
            <v>Total de Otros Ingresos</v>
          </cell>
          <cell r="F40">
            <v>14510507</v>
          </cell>
          <cell r="H40">
            <v>10511838</v>
          </cell>
          <cell r="J40">
            <v>3998669</v>
          </cell>
        </row>
        <row r="42">
          <cell r="C42" t="str">
            <v xml:space="preserve">Exceso de Egresos sobre Ingresos antes de </v>
          </cell>
        </row>
        <row r="43">
          <cell r="C43" t="str">
            <v xml:space="preserve">          Aportes Fiscales</v>
          </cell>
          <cell r="F43">
            <v>-4422227</v>
          </cell>
          <cell r="H43">
            <v>-5799910</v>
          </cell>
          <cell r="J43">
            <v>1377683</v>
          </cell>
        </row>
        <row r="46">
          <cell r="B46" t="str">
            <v xml:space="preserve"> APORTES FISCALES </v>
          </cell>
        </row>
        <row r="48">
          <cell r="C48" t="str">
            <v>Transferencias Corrientes Recibidas</v>
          </cell>
          <cell r="F48">
            <v>20047617</v>
          </cell>
          <cell r="H48">
            <v>19508048</v>
          </cell>
          <cell r="J48">
            <v>539569</v>
          </cell>
        </row>
        <row r="50">
          <cell r="C50" t="str">
            <v>Resultados del Ejercicio</v>
          </cell>
          <cell r="E50" t="str">
            <v>B/.</v>
          </cell>
          <cell r="F50">
            <v>15625390</v>
          </cell>
          <cell r="G50" t="str">
            <v>B/.</v>
          </cell>
          <cell r="H50">
            <v>13708138</v>
          </cell>
          <cell r="I50" t="str">
            <v>B/.</v>
          </cell>
          <cell r="J50">
            <v>1917252</v>
          </cell>
        </row>
        <row r="53">
          <cell r="C53" t="str">
            <v>Gastos  por  Aumento  de  Capitales  Constitutivos</v>
          </cell>
          <cell r="F53">
            <v>0</v>
          </cell>
          <cell r="H53">
            <v>0</v>
          </cell>
          <cell r="J53">
            <v>0</v>
          </cell>
        </row>
        <row r="54">
          <cell r="C54" t="str">
            <v xml:space="preserve">Exceso  de  Ingresos  sobre  Egresos </v>
          </cell>
          <cell r="F54">
            <v>15625390</v>
          </cell>
          <cell r="H54">
            <v>13708138</v>
          </cell>
          <cell r="J54">
            <v>1917252</v>
          </cell>
        </row>
        <row r="55">
          <cell r="C55" t="str">
            <v>Aumento  de  Capitales  Constitutivos</v>
          </cell>
          <cell r="F55">
            <v>0</v>
          </cell>
          <cell r="H55">
            <v>0</v>
          </cell>
          <cell r="J55">
            <v>0</v>
          </cell>
        </row>
        <row r="56">
          <cell r="C56" t="str">
            <v xml:space="preserve">      Total</v>
          </cell>
          <cell r="E56" t="str">
            <v>B/.</v>
          </cell>
          <cell r="F56">
            <v>15625390</v>
          </cell>
          <cell r="G56" t="str">
            <v>B/.</v>
          </cell>
          <cell r="H56">
            <v>13708138</v>
          </cell>
          <cell r="I56" t="str">
            <v>B/.</v>
          </cell>
          <cell r="J56">
            <v>1917252</v>
          </cell>
        </row>
        <row r="61">
          <cell r="B61" t="str">
            <v>--   34   --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Gral Comparativo"/>
      <sheetName val="Balance Gral Comparativo "/>
      <sheetName val="Balance Gral x Fondos"/>
      <sheetName val="Balance Gral I.V.M. FINAL"/>
      <sheetName val="Balance Gral Riesgos Prof FINAL"/>
      <sheetName val="Fideicomisos FINAL"/>
      <sheetName val="Subsistema Mixto FINAL"/>
      <sheetName val="Administración"/>
    </sheetNames>
    <sheetDataSet>
      <sheetData sheetId="0"/>
      <sheetData sheetId="1"/>
      <sheetData sheetId="2">
        <row r="7">
          <cell r="B7" t="str">
            <v>Al 31 de Diciembre de 2023</v>
          </cell>
        </row>
        <row r="8">
          <cell r="B8" t="str">
            <v>En Balboas</v>
          </cell>
        </row>
      </sheetData>
      <sheetData sheetId="3">
        <row r="16">
          <cell r="N16">
            <v>778676607</v>
          </cell>
          <cell r="P16">
            <v>328042797</v>
          </cell>
        </row>
        <row r="17">
          <cell r="N17">
            <v>29735174</v>
          </cell>
          <cell r="P17">
            <v>51518365</v>
          </cell>
        </row>
        <row r="18">
          <cell r="N18">
            <v>1164118</v>
          </cell>
          <cell r="P18">
            <v>8919832</v>
          </cell>
        </row>
        <row r="19">
          <cell r="N19">
            <v>28595396</v>
          </cell>
          <cell r="P19">
            <v>14382536</v>
          </cell>
        </row>
        <row r="21">
          <cell r="N21">
            <v>1110449140</v>
          </cell>
          <cell r="P21">
            <v>724236074</v>
          </cell>
        </row>
        <row r="26">
          <cell r="N26">
            <v>2270935516</v>
          </cell>
          <cell r="P26">
            <v>1080855917</v>
          </cell>
        </row>
        <row r="27">
          <cell r="N27">
            <v>1689887170</v>
          </cell>
          <cell r="P27">
            <v>1068984764</v>
          </cell>
        </row>
        <row r="28">
          <cell r="N28">
            <v>50090647</v>
          </cell>
        </row>
        <row r="29">
          <cell r="N29">
            <v>80739114</v>
          </cell>
        </row>
        <row r="34">
          <cell r="N34">
            <v>36041551</v>
          </cell>
          <cell r="P34">
            <v>17634516</v>
          </cell>
        </row>
        <row r="44">
          <cell r="N44">
            <v>338398673</v>
          </cell>
          <cell r="P44">
            <v>88696661</v>
          </cell>
        </row>
        <row r="45">
          <cell r="N45">
            <v>21937416</v>
          </cell>
          <cell r="P45">
            <v>18159691</v>
          </cell>
        </row>
        <row r="51">
          <cell r="P51">
            <v>3187718449</v>
          </cell>
        </row>
        <row r="55">
          <cell r="N55">
            <v>5715978344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png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4" Type="http://schemas.openxmlformats.org/officeDocument/2006/relationships/image" Target="../media/image1.png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7968D-C29E-49BB-98B3-8F515F538C23}">
  <dimension ref="B1:U167"/>
  <sheetViews>
    <sheetView topLeftCell="A7" zoomScale="70" zoomScaleNormal="70" workbookViewId="0">
      <selection activeCell="R21" sqref="R21"/>
    </sheetView>
  </sheetViews>
  <sheetFormatPr baseColWidth="10" defaultColWidth="9.77734375" defaultRowHeight="15.75" x14ac:dyDescent="0.25"/>
  <cols>
    <col min="1" max="1" width="2.33203125" style="67" customWidth="1"/>
    <col min="2" max="2" width="2.21875" style="67" customWidth="1"/>
    <col min="3" max="3" width="1.44140625" style="67" customWidth="1"/>
    <col min="4" max="4" width="2.5546875" style="67" customWidth="1"/>
    <col min="5" max="5" width="3.77734375" style="67" customWidth="1"/>
    <col min="6" max="6" width="45.21875" style="67" customWidth="1"/>
    <col min="7" max="7" width="2.44140625" style="67" customWidth="1"/>
    <col min="8" max="8" width="17.88671875" style="67" customWidth="1"/>
    <col min="9" max="9" width="3.5546875" style="67" customWidth="1"/>
    <col min="10" max="10" width="18.5546875" style="67" bestFit="1" customWidth="1"/>
    <col min="11" max="11" width="3.5546875" style="67" customWidth="1"/>
    <col min="12" max="12" width="19" style="67" customWidth="1"/>
    <col min="13" max="13" width="3.5546875" style="67" customWidth="1"/>
    <col min="14" max="14" width="19.109375" style="67" customWidth="1"/>
    <col min="15" max="15" width="3.5546875" style="67" customWidth="1"/>
    <col min="16" max="16" width="20.21875" style="67" customWidth="1"/>
    <col min="17" max="17" width="3.6640625" style="67" customWidth="1"/>
    <col min="18" max="18" width="20.33203125" style="67" customWidth="1"/>
    <col min="19" max="19" width="1" style="67" customWidth="1"/>
    <col min="20" max="20" width="9.77734375" style="67"/>
    <col min="21" max="21" width="13.6640625" style="67" customWidth="1"/>
    <col min="22" max="22" width="13.88671875" style="67" customWidth="1"/>
    <col min="23" max="23" width="12.44140625" style="67" customWidth="1"/>
    <col min="24" max="24" width="14" style="67" customWidth="1"/>
    <col min="25" max="16384" width="9.77734375" style="67"/>
  </cols>
  <sheetData>
    <row r="1" spans="2:21" ht="10.5" customHeight="1" x14ac:dyDescent="0.25"/>
    <row r="2" spans="2:21" ht="2.25" customHeight="1" x14ac:dyDescent="0.25"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2:21" ht="6.75" customHeight="1" x14ac:dyDescent="0.25"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</row>
    <row r="4" spans="2:21" ht="6.75" customHeight="1" x14ac:dyDescent="0.25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2:21" s="81" customFormat="1" ht="33" customHeight="1" x14ac:dyDescent="0.3">
      <c r="B5" s="80" t="s">
        <v>1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67"/>
      <c r="U5" s="82"/>
    </row>
    <row r="6" spans="2:21" s="81" customFormat="1" ht="33" customHeight="1" x14ac:dyDescent="0.3">
      <c r="B6" s="83" t="s">
        <v>65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67"/>
      <c r="U6" s="82"/>
    </row>
    <row r="7" spans="2:21" s="81" customFormat="1" ht="33" customHeight="1" x14ac:dyDescent="0.25">
      <c r="B7" s="84" t="s">
        <v>66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67"/>
    </row>
    <row r="8" spans="2:21" s="81" customFormat="1" ht="33" customHeight="1" x14ac:dyDescent="0.25">
      <c r="B8" s="84" t="s">
        <v>2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67"/>
    </row>
    <row r="9" spans="2:21" ht="18.75" x14ac:dyDescent="0.25">
      <c r="B9" s="79"/>
      <c r="C9" s="79"/>
      <c r="D9" s="79"/>
      <c r="E9" s="79"/>
      <c r="F9" s="79"/>
      <c r="G9" s="79"/>
      <c r="H9" s="85"/>
      <c r="I9" s="86"/>
      <c r="J9" s="86"/>
      <c r="K9" s="86"/>
      <c r="L9" s="86"/>
      <c r="M9" s="86"/>
      <c r="N9" s="86" t="s">
        <v>59</v>
      </c>
      <c r="O9" s="86"/>
      <c r="P9" s="86" t="s">
        <v>67</v>
      </c>
      <c r="Q9" s="86"/>
      <c r="R9" s="86" t="s">
        <v>68</v>
      </c>
    </row>
    <row r="10" spans="2:21" ht="18.75" x14ac:dyDescent="0.25">
      <c r="B10" s="87"/>
      <c r="C10" s="79"/>
      <c r="D10" s="79"/>
      <c r="E10" s="79"/>
      <c r="F10" s="79"/>
      <c r="G10" s="79"/>
      <c r="H10" s="85" t="s">
        <v>3</v>
      </c>
      <c r="I10" s="86"/>
      <c r="J10" s="86" t="s">
        <v>69</v>
      </c>
      <c r="K10" s="86"/>
      <c r="L10" s="88" t="s">
        <v>70</v>
      </c>
      <c r="M10" s="89"/>
      <c r="N10" s="86" t="s">
        <v>71</v>
      </c>
      <c r="O10" s="86"/>
      <c r="P10" s="86" t="s">
        <v>72</v>
      </c>
      <c r="Q10" s="86"/>
      <c r="R10" s="86" t="s">
        <v>73</v>
      </c>
    </row>
    <row r="11" spans="2:21" ht="3" customHeight="1" thickBot="1" x14ac:dyDescent="0.3">
      <c r="B11" s="90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</row>
    <row r="12" spans="2:21" ht="3" customHeight="1" x14ac:dyDescent="0.25"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</row>
    <row r="13" spans="2:21" ht="21" customHeight="1" x14ac:dyDescent="0.25">
      <c r="B13" s="62" t="s">
        <v>74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</row>
    <row r="14" spans="2:21" ht="21.75" customHeight="1" x14ac:dyDescent="0.25">
      <c r="B14" s="37"/>
      <c r="C14" s="92" t="s">
        <v>21</v>
      </c>
      <c r="D14" s="37"/>
      <c r="E14" s="37"/>
      <c r="F14" s="37"/>
      <c r="G14" s="28"/>
      <c r="H14" s="29"/>
      <c r="I14" s="29"/>
      <c r="J14" s="29"/>
      <c r="K14" s="28"/>
      <c r="L14" s="29"/>
      <c r="M14" s="29"/>
      <c r="N14" s="29"/>
      <c r="O14" s="29"/>
      <c r="P14" s="29"/>
      <c r="Q14" s="29"/>
      <c r="R14" s="29"/>
    </row>
    <row r="15" spans="2:21" ht="18.75" x14ac:dyDescent="0.25">
      <c r="B15" s="37"/>
      <c r="C15" s="32"/>
      <c r="D15" s="32" t="s">
        <v>22</v>
      </c>
      <c r="E15" s="37"/>
      <c r="F15" s="37"/>
      <c r="G15" s="26" t="s">
        <v>0</v>
      </c>
      <c r="H15" s="29">
        <f>+L15+N15+P15+R15</f>
        <v>3639051470</v>
      </c>
      <c r="I15" s="27" t="s">
        <v>0</v>
      </c>
      <c r="J15" s="25"/>
      <c r="K15" s="26" t="s">
        <v>0</v>
      </c>
      <c r="L15" s="25">
        <v>546083566</v>
      </c>
      <c r="M15" s="27" t="s">
        <v>0</v>
      </c>
      <c r="N15" s="25">
        <v>1083043569</v>
      </c>
      <c r="O15" s="27" t="s">
        <v>0</v>
      </c>
      <c r="P15" s="25">
        <v>1920735167</v>
      </c>
      <c r="Q15" s="27" t="s">
        <v>0</v>
      </c>
      <c r="R15" s="25">
        <v>89189168</v>
      </c>
    </row>
    <row r="16" spans="2:21" ht="18.75" x14ac:dyDescent="0.25">
      <c r="B16" s="37"/>
      <c r="C16" s="32"/>
      <c r="D16" s="32" t="s">
        <v>23</v>
      </c>
      <c r="E16" s="37"/>
      <c r="F16" s="37"/>
      <c r="G16" s="28"/>
      <c r="H16" s="29">
        <f>+L16+N16+P16+R16</f>
        <v>624025000</v>
      </c>
      <c r="I16" s="29"/>
      <c r="J16" s="25"/>
      <c r="K16" s="28"/>
      <c r="L16" s="25"/>
      <c r="M16" s="29"/>
      <c r="N16" s="25"/>
      <c r="O16" s="29"/>
      <c r="P16" s="25">
        <v>624025000</v>
      </c>
      <c r="Q16" s="29"/>
      <c r="R16" s="25"/>
    </row>
    <row r="17" spans="2:18" ht="18.75" x14ac:dyDescent="0.25">
      <c r="B17" s="37"/>
      <c r="C17" s="32"/>
      <c r="D17" s="32" t="s">
        <v>24</v>
      </c>
      <c r="E17" s="37"/>
      <c r="F17" s="37"/>
      <c r="G17" s="28"/>
      <c r="H17" s="29">
        <f>+L17+N17+P17+R17</f>
        <v>1073825267</v>
      </c>
      <c r="I17" s="29"/>
      <c r="J17" s="25"/>
      <c r="K17" s="28"/>
      <c r="L17" s="25">
        <v>540937716</v>
      </c>
      <c r="M17" s="29"/>
      <c r="N17" s="25">
        <v>81653560</v>
      </c>
      <c r="O17" s="29"/>
      <c r="P17" s="25">
        <v>431515931</v>
      </c>
      <c r="Q17" s="29"/>
      <c r="R17" s="25">
        <v>19718060</v>
      </c>
    </row>
    <row r="18" spans="2:18" ht="18.75" x14ac:dyDescent="0.25">
      <c r="B18" s="37"/>
      <c r="C18" s="32"/>
      <c r="D18" s="32" t="s">
        <v>25</v>
      </c>
      <c r="E18" s="37"/>
      <c r="F18" s="37"/>
      <c r="G18" s="28"/>
      <c r="H18" s="29">
        <f>+L18+N18+P18+R18</f>
        <v>77397467</v>
      </c>
      <c r="I18" s="29"/>
      <c r="J18" s="25"/>
      <c r="K18" s="28"/>
      <c r="L18" s="25">
        <v>7533787</v>
      </c>
      <c r="M18" s="29"/>
      <c r="N18" s="25">
        <v>6577851</v>
      </c>
      <c r="O18" s="29"/>
      <c r="P18" s="25">
        <v>62133089</v>
      </c>
      <c r="Q18" s="29"/>
      <c r="R18" s="25">
        <v>1152740</v>
      </c>
    </row>
    <row r="19" spans="2:18" ht="18.75" x14ac:dyDescent="0.25">
      <c r="B19" s="37"/>
      <c r="C19" s="32"/>
      <c r="D19" s="32" t="s">
        <v>26</v>
      </c>
      <c r="E19" s="37"/>
      <c r="F19" s="37"/>
      <c r="G19" s="28"/>
      <c r="H19" s="29"/>
      <c r="I19" s="29"/>
      <c r="J19" s="25">
        <f>-(-L19-N19-P19-R19)</f>
        <v>64265157</v>
      </c>
      <c r="K19" s="28"/>
      <c r="L19" s="25">
        <v>56149444</v>
      </c>
      <c r="N19" s="25">
        <v>2806807</v>
      </c>
      <c r="P19" s="25">
        <v>5308906</v>
      </c>
      <c r="Q19" s="29"/>
      <c r="R19" s="25"/>
    </row>
    <row r="20" spans="2:18" ht="18.75" hidden="1" x14ac:dyDescent="0.25">
      <c r="B20" s="37"/>
      <c r="C20" s="32"/>
      <c r="D20" s="32" t="s">
        <v>75</v>
      </c>
      <c r="E20" s="37"/>
      <c r="F20" s="37"/>
      <c r="G20" s="28"/>
      <c r="H20" s="29"/>
      <c r="I20" s="29"/>
      <c r="J20" s="25">
        <f>-(-L20-N20-P20-R20)</f>
        <v>0</v>
      </c>
      <c r="K20" s="28"/>
      <c r="L20" s="25"/>
      <c r="M20" s="29"/>
      <c r="N20" s="25"/>
      <c r="O20" s="29"/>
      <c r="P20" s="25"/>
      <c r="Q20" s="29"/>
      <c r="R20" s="25"/>
    </row>
    <row r="21" spans="2:18" ht="18.75" x14ac:dyDescent="0.25">
      <c r="B21" s="37"/>
      <c r="C21" s="32"/>
      <c r="D21" s="32" t="s">
        <v>76</v>
      </c>
      <c r="E21" s="37"/>
      <c r="F21" s="37"/>
      <c r="G21" s="28"/>
      <c r="H21" s="29"/>
      <c r="I21" s="29"/>
      <c r="J21" s="93">
        <f>-(-L21-N21-P21-R21)</f>
        <v>2862313702</v>
      </c>
      <c r="K21" s="28"/>
      <c r="L21" s="25">
        <v>103796557</v>
      </c>
      <c r="M21" s="29"/>
      <c r="N21" s="25">
        <v>159292279</v>
      </c>
      <c r="O21" s="29"/>
      <c r="P21" s="25">
        <v>2005838700</v>
      </c>
      <c r="Q21" s="29"/>
      <c r="R21" s="25">
        <f>110570043+482816122+1</f>
        <v>593386166</v>
      </c>
    </row>
    <row r="22" spans="2:18" ht="18.75" x14ac:dyDescent="0.25">
      <c r="B22" s="37"/>
      <c r="C22" s="32"/>
      <c r="D22" s="32" t="s">
        <v>28</v>
      </c>
      <c r="E22" s="37"/>
      <c r="F22" s="37"/>
      <c r="G22" s="28"/>
      <c r="H22" s="29">
        <f>+L22+N22+P22+R22</f>
        <v>68583597</v>
      </c>
      <c r="I22" s="29"/>
      <c r="J22" s="25"/>
      <c r="K22" s="28"/>
      <c r="L22" s="25">
        <v>6774507</v>
      </c>
      <c r="M22" s="29"/>
      <c r="N22" s="25">
        <v>792990</v>
      </c>
      <c r="O22" s="29"/>
      <c r="P22" s="25"/>
      <c r="Q22" s="29"/>
      <c r="R22" s="25">
        <v>61016100</v>
      </c>
    </row>
    <row r="23" spans="2:18" ht="18.75" hidden="1" x14ac:dyDescent="0.25">
      <c r="B23" s="37"/>
      <c r="C23" s="32"/>
      <c r="D23" s="32" t="s">
        <v>77</v>
      </c>
      <c r="E23" s="37"/>
      <c r="F23" s="37"/>
      <c r="G23" s="28"/>
      <c r="H23" s="29">
        <f>+P23</f>
        <v>0</v>
      </c>
      <c r="I23" s="29"/>
      <c r="J23" s="25"/>
      <c r="K23" s="28"/>
      <c r="L23" s="25"/>
      <c r="M23" s="29"/>
      <c r="N23" s="25"/>
      <c r="O23" s="29"/>
      <c r="P23" s="25"/>
      <c r="Q23" s="29"/>
      <c r="R23" s="25"/>
    </row>
    <row r="24" spans="2:18" ht="18.75" hidden="1" x14ac:dyDescent="0.25">
      <c r="B24" s="37"/>
      <c r="C24" s="32"/>
      <c r="D24" s="32" t="s">
        <v>29</v>
      </c>
      <c r="E24" s="37"/>
      <c r="F24" s="37"/>
      <c r="G24" s="28"/>
      <c r="H24" s="29">
        <f>+P24</f>
        <v>0</v>
      </c>
      <c r="I24" s="29"/>
      <c r="J24" s="25"/>
      <c r="K24" s="28"/>
      <c r="L24" s="25"/>
      <c r="M24" s="29"/>
      <c r="N24" s="25"/>
      <c r="O24" s="29"/>
      <c r="P24" s="25"/>
      <c r="Q24" s="29"/>
      <c r="R24" s="25"/>
    </row>
    <row r="25" spans="2:18" ht="18.75" x14ac:dyDescent="0.25">
      <c r="B25" s="37"/>
      <c r="C25" s="37"/>
      <c r="D25" s="37"/>
      <c r="E25" s="50" t="s">
        <v>30</v>
      </c>
      <c r="F25" s="37"/>
      <c r="G25" s="28"/>
      <c r="H25" s="36">
        <f>SUM(H15:H24)</f>
        <v>5482882801</v>
      </c>
      <c r="I25" s="29"/>
      <c r="J25" s="53">
        <f>SUM(J19:J21)</f>
        <v>2926578859</v>
      </c>
      <c r="K25" s="28"/>
      <c r="L25" s="36">
        <f>SUM(L15:L23)</f>
        <v>1261275577</v>
      </c>
      <c r="M25" s="29"/>
      <c r="N25" s="36">
        <f>SUM(N15:N23)</f>
        <v>1334167056</v>
      </c>
      <c r="O25" s="29"/>
      <c r="P25" s="36">
        <f>SUM(P15:P24)</f>
        <v>5049556793</v>
      </c>
      <c r="Q25" s="29"/>
      <c r="R25" s="36">
        <f>SUM(R15:R23)</f>
        <v>764462234</v>
      </c>
    </row>
    <row r="26" spans="2:18" ht="3.75" customHeight="1" x14ac:dyDescent="0.25">
      <c r="B26" s="37"/>
      <c r="C26" s="37"/>
      <c r="D26" s="37"/>
      <c r="E26" s="37"/>
      <c r="F26" s="37"/>
      <c r="G26" s="28"/>
      <c r="H26" s="29"/>
      <c r="I26" s="29"/>
      <c r="J26" s="29"/>
      <c r="K26" s="28"/>
      <c r="L26" s="29"/>
      <c r="M26" s="29"/>
      <c r="N26" s="29"/>
      <c r="O26" s="29"/>
      <c r="P26" s="29"/>
      <c r="Q26" s="29"/>
      <c r="R26" s="29"/>
    </row>
    <row r="27" spans="2:18" ht="18.75" x14ac:dyDescent="0.25">
      <c r="B27" s="37"/>
      <c r="C27" s="32"/>
      <c r="D27" s="32" t="s">
        <v>31</v>
      </c>
      <c r="E27" s="37"/>
      <c r="F27" s="37"/>
      <c r="G27" s="28"/>
      <c r="H27" s="29">
        <f>+P27+R27+L27+N27</f>
        <v>3503082790</v>
      </c>
      <c r="I27" s="29"/>
      <c r="J27" s="29"/>
      <c r="K27" s="28"/>
      <c r="L27" s="25">
        <v>37090027</v>
      </c>
      <c r="M27" s="29"/>
      <c r="N27" s="25">
        <v>50000000</v>
      </c>
      <c r="O27" s="29"/>
      <c r="P27" s="25">
        <v>3387824463</v>
      </c>
      <c r="Q27" s="29"/>
      <c r="R27" s="25">
        <v>28168300</v>
      </c>
    </row>
    <row r="28" spans="2:18" ht="18.75" customHeight="1" x14ac:dyDescent="0.25">
      <c r="B28" s="37"/>
      <c r="C28" s="32"/>
      <c r="D28" s="32" t="s">
        <v>32</v>
      </c>
      <c r="E28" s="37"/>
      <c r="F28" s="37"/>
      <c r="G28" s="28"/>
      <c r="H28" s="29">
        <f>+L28+N28+P28+R28</f>
        <v>3157963063</v>
      </c>
      <c r="I28" s="29"/>
      <c r="J28" s="29"/>
      <c r="K28" s="28"/>
      <c r="L28" s="25">
        <v>109976041</v>
      </c>
      <c r="M28" s="29"/>
      <c r="N28" s="25">
        <v>183428690</v>
      </c>
      <c r="O28" s="29"/>
      <c r="P28" s="25">
        <v>2815532727</v>
      </c>
      <c r="Q28" s="29"/>
      <c r="R28" s="25">
        <v>49025605</v>
      </c>
    </row>
    <row r="29" spans="2:18" ht="18.75" x14ac:dyDescent="0.25">
      <c r="B29" s="37"/>
      <c r="C29" s="32"/>
      <c r="D29" s="32" t="s">
        <v>33</v>
      </c>
      <c r="E29" s="37"/>
      <c r="F29" s="37"/>
      <c r="G29" s="28"/>
      <c r="H29" s="29">
        <f>+L29+N29+P29+R29</f>
        <v>50090647</v>
      </c>
      <c r="I29" s="29"/>
      <c r="J29" s="29"/>
      <c r="K29" s="28"/>
      <c r="L29" s="30"/>
      <c r="M29" s="29"/>
      <c r="N29" s="25"/>
      <c r="O29" s="29"/>
      <c r="P29" s="25">
        <v>50090647</v>
      </c>
      <c r="Q29" s="29"/>
      <c r="R29" s="25"/>
    </row>
    <row r="30" spans="2:18" ht="19.899999999999999" customHeight="1" x14ac:dyDescent="0.25">
      <c r="B30" s="37"/>
      <c r="C30" s="32"/>
      <c r="D30" s="32" t="s">
        <v>34</v>
      </c>
      <c r="E30" s="37"/>
      <c r="F30" s="37"/>
      <c r="G30" s="28"/>
      <c r="H30" s="29">
        <f>+P30</f>
        <v>80739114</v>
      </c>
      <c r="I30" s="29"/>
      <c r="J30" s="29"/>
      <c r="K30" s="28"/>
      <c r="L30" s="25"/>
      <c r="M30" s="29"/>
      <c r="N30" s="25"/>
      <c r="O30" s="29"/>
      <c r="P30" s="25">
        <v>80739114</v>
      </c>
      <c r="Q30" s="29"/>
      <c r="R30" s="25"/>
    </row>
    <row r="31" spans="2:18" ht="18.75" x14ac:dyDescent="0.25">
      <c r="B31" s="37"/>
      <c r="C31" s="32"/>
      <c r="D31" s="32" t="s">
        <v>35</v>
      </c>
      <c r="E31" s="37"/>
      <c r="F31" s="37"/>
      <c r="G31" s="28"/>
      <c r="H31" s="29"/>
      <c r="I31" s="37"/>
      <c r="J31" s="37"/>
      <c r="K31" s="37"/>
      <c r="L31" s="25"/>
      <c r="M31" s="37"/>
      <c r="N31" s="25"/>
      <c r="O31" s="29"/>
      <c r="P31" s="25"/>
      <c r="Q31" s="29"/>
      <c r="R31" s="25"/>
    </row>
    <row r="32" spans="2:18" ht="18.75" x14ac:dyDescent="0.25">
      <c r="B32" s="37"/>
      <c r="C32" s="50"/>
      <c r="D32" s="50" t="s">
        <v>36</v>
      </c>
      <c r="E32" s="37"/>
      <c r="F32" s="37"/>
      <c r="G32" s="28"/>
      <c r="H32" s="29">
        <f>+L32+N32+P32+R32</f>
        <v>1517004080</v>
      </c>
      <c r="I32" s="29"/>
      <c r="J32" s="37"/>
      <c r="K32" s="37"/>
      <c r="L32" s="25">
        <v>73242396</v>
      </c>
      <c r="M32" s="37"/>
      <c r="N32" s="25">
        <v>1275760732</v>
      </c>
      <c r="O32" s="29"/>
      <c r="P32" s="25">
        <v>796820</v>
      </c>
      <c r="Q32" s="29"/>
      <c r="R32" s="25">
        <v>167204132</v>
      </c>
    </row>
    <row r="33" spans="2:21" ht="18.75" x14ac:dyDescent="0.25">
      <c r="B33" s="37"/>
      <c r="C33" s="50"/>
      <c r="D33" s="32" t="s">
        <v>37</v>
      </c>
      <c r="E33" s="37"/>
      <c r="F33" s="37"/>
      <c r="G33" s="28"/>
      <c r="H33" s="29">
        <f>+L33+N33+R33+P33</f>
        <v>17412498</v>
      </c>
      <c r="I33" s="29"/>
      <c r="J33" s="29"/>
      <c r="K33" s="28"/>
      <c r="L33" s="25"/>
      <c r="M33" s="37"/>
      <c r="N33" s="25"/>
      <c r="O33" s="29"/>
      <c r="P33" s="25">
        <v>17412498</v>
      </c>
      <c r="Q33" s="29"/>
      <c r="R33" s="25"/>
    </row>
    <row r="34" spans="2:21" ht="18.75" customHeight="1" x14ac:dyDescent="0.25">
      <c r="B34" s="37"/>
      <c r="C34" s="50"/>
      <c r="D34" s="32" t="s">
        <v>78</v>
      </c>
      <c r="E34" s="37"/>
      <c r="F34" s="37"/>
      <c r="G34" s="28"/>
      <c r="H34" s="29">
        <f>+L34+N34+R34+P34</f>
        <v>466213432</v>
      </c>
      <c r="I34" s="29"/>
      <c r="J34" s="29"/>
      <c r="K34" s="28"/>
      <c r="L34" s="25">
        <v>421281</v>
      </c>
      <c r="M34" s="29"/>
      <c r="N34" s="25">
        <v>620155</v>
      </c>
      <c r="O34" s="29"/>
      <c r="P34" s="25">
        <v>462992107</v>
      </c>
      <c r="Q34" s="29"/>
      <c r="R34" s="25">
        <v>2179889</v>
      </c>
    </row>
    <row r="35" spans="2:21" ht="19.5" customHeight="1" x14ac:dyDescent="0.25">
      <c r="B35" s="37"/>
      <c r="C35" s="50"/>
      <c r="D35" s="32" t="s">
        <v>39</v>
      </c>
      <c r="E35" s="37"/>
      <c r="F35" s="37"/>
      <c r="G35" s="28"/>
      <c r="H35" s="29">
        <f>+L35+N35+R35+P35</f>
        <v>148297677</v>
      </c>
      <c r="I35" s="29"/>
      <c r="J35" s="25"/>
      <c r="K35" s="28"/>
      <c r="L35" s="25">
        <v>28819611</v>
      </c>
      <c r="M35" s="29"/>
      <c r="N35" s="25">
        <v>53222967</v>
      </c>
      <c r="O35" s="29"/>
      <c r="P35" s="25">
        <v>57442804</v>
      </c>
      <c r="Q35" s="29"/>
      <c r="R35" s="25">
        <v>8812295</v>
      </c>
    </row>
    <row r="36" spans="2:21" ht="2.25" customHeight="1" x14ac:dyDescent="0.3">
      <c r="B36" s="37"/>
      <c r="C36" s="94"/>
      <c r="D36" s="37"/>
      <c r="E36" s="37"/>
      <c r="F36" s="37"/>
      <c r="G36" s="28"/>
      <c r="H36" s="29"/>
      <c r="I36" s="29"/>
      <c r="J36" s="29"/>
      <c r="K36" s="28"/>
      <c r="L36" s="29"/>
      <c r="M36" s="29"/>
      <c r="N36" s="29"/>
      <c r="O36" s="29"/>
      <c r="P36" s="29"/>
      <c r="Q36" s="29"/>
      <c r="R36" s="29"/>
    </row>
    <row r="37" spans="2:21" ht="21" customHeight="1" thickBot="1" x14ac:dyDescent="0.35">
      <c r="B37" s="94" t="s">
        <v>79</v>
      </c>
      <c r="C37" s="37"/>
      <c r="D37" s="37"/>
      <c r="E37" s="94"/>
      <c r="F37" s="37"/>
      <c r="G37" s="44" t="s">
        <v>41</v>
      </c>
      <c r="H37" s="41">
        <f>SUM(H25:H35)</f>
        <v>14423686102</v>
      </c>
      <c r="I37" s="44" t="s">
        <v>42</v>
      </c>
      <c r="J37" s="41">
        <f>SUM(J25:J35)</f>
        <v>2926578859</v>
      </c>
      <c r="K37" s="42" t="s">
        <v>42</v>
      </c>
      <c r="L37" s="41">
        <f>SUM(L25:L35)</f>
        <v>1510824933</v>
      </c>
      <c r="M37" s="44" t="s">
        <v>0</v>
      </c>
      <c r="N37" s="41">
        <f>SUM(N25:N35)</f>
        <v>2897199600</v>
      </c>
      <c r="O37" s="44" t="s">
        <v>41</v>
      </c>
      <c r="P37" s="41">
        <f>SUM(P25:P35)</f>
        <v>11922387973</v>
      </c>
      <c r="Q37" s="44" t="s">
        <v>0</v>
      </c>
      <c r="R37" s="41">
        <f>SUM(R25:R35)</f>
        <v>1019852455</v>
      </c>
    </row>
    <row r="38" spans="2:21" ht="3.75" customHeight="1" thickTop="1" x14ac:dyDescent="0.25">
      <c r="B38" s="37"/>
      <c r="C38" s="50"/>
      <c r="D38" s="37"/>
      <c r="E38" s="37"/>
      <c r="F38" s="37"/>
      <c r="G38" s="28"/>
      <c r="H38" s="29"/>
      <c r="I38" s="29"/>
      <c r="J38" s="29"/>
      <c r="K38" s="28"/>
      <c r="L38" s="29"/>
      <c r="M38" s="29"/>
      <c r="N38" s="29"/>
      <c r="O38" s="29"/>
      <c r="P38" s="29"/>
      <c r="Q38" s="29"/>
      <c r="R38" s="29"/>
    </row>
    <row r="39" spans="2:21" ht="3.75" customHeight="1" x14ac:dyDescent="0.3">
      <c r="B39" s="37"/>
      <c r="C39" s="95"/>
      <c r="D39" s="37"/>
      <c r="E39" s="37"/>
      <c r="F39" s="37"/>
      <c r="G39" s="28"/>
      <c r="H39" s="29"/>
      <c r="I39" s="29"/>
      <c r="J39" s="29"/>
      <c r="K39" s="28"/>
      <c r="L39" s="29"/>
      <c r="M39" s="29"/>
      <c r="N39" s="29"/>
      <c r="O39" s="29"/>
      <c r="P39" s="29"/>
      <c r="Q39" s="29"/>
      <c r="R39" s="29"/>
    </row>
    <row r="40" spans="2:21" ht="18" customHeight="1" x14ac:dyDescent="0.3">
      <c r="B40" s="94" t="s">
        <v>80</v>
      </c>
      <c r="C40" s="96"/>
      <c r="D40" s="96"/>
      <c r="E40" s="96"/>
      <c r="F40" s="96"/>
      <c r="G40" s="97"/>
      <c r="H40" s="29"/>
      <c r="I40" s="29"/>
      <c r="J40" s="29"/>
      <c r="K40" s="28"/>
      <c r="L40" s="29"/>
      <c r="M40" s="29"/>
      <c r="N40" s="29"/>
      <c r="O40" s="29"/>
      <c r="P40" s="29"/>
      <c r="Q40" s="29"/>
      <c r="R40" s="29"/>
    </row>
    <row r="41" spans="2:21" ht="3.75" customHeight="1" x14ac:dyDescent="0.25">
      <c r="B41" s="37"/>
      <c r="C41" s="37"/>
      <c r="D41" s="37"/>
      <c r="E41" s="37"/>
      <c r="F41" s="37"/>
      <c r="G41" s="28"/>
      <c r="H41" s="29"/>
      <c r="I41" s="29"/>
      <c r="J41" s="29"/>
      <c r="K41" s="28"/>
      <c r="L41" s="29"/>
      <c r="M41" s="29"/>
      <c r="N41" s="29"/>
      <c r="O41" s="29"/>
      <c r="P41" s="29"/>
      <c r="Q41" s="29"/>
      <c r="R41" s="29"/>
    </row>
    <row r="42" spans="2:21" ht="16.5" customHeight="1" x14ac:dyDescent="0.25">
      <c r="B42" s="37"/>
      <c r="C42" s="92" t="s">
        <v>44</v>
      </c>
      <c r="D42" s="37"/>
      <c r="E42" s="37"/>
      <c r="F42" s="37"/>
      <c r="G42" s="37"/>
      <c r="H42" s="29"/>
      <c r="I42" s="29"/>
      <c r="J42" s="29"/>
      <c r="K42" s="28"/>
      <c r="L42" s="29"/>
      <c r="M42" s="29"/>
      <c r="N42" s="25"/>
      <c r="O42" s="29"/>
      <c r="P42" s="29"/>
      <c r="Q42" s="29"/>
      <c r="R42" s="29"/>
    </row>
    <row r="43" spans="2:21" ht="18.75" customHeight="1" x14ac:dyDescent="0.25">
      <c r="B43" s="37"/>
      <c r="C43" s="50" t="s">
        <v>45</v>
      </c>
      <c r="D43" s="98"/>
      <c r="E43" s="37"/>
      <c r="F43" s="37"/>
      <c r="G43" s="37"/>
      <c r="H43" s="29"/>
      <c r="I43" s="37"/>
      <c r="J43" s="25"/>
      <c r="K43" s="37"/>
      <c r="L43" s="25"/>
      <c r="M43" s="37"/>
      <c r="N43" s="25"/>
      <c r="O43" s="37"/>
      <c r="P43" s="25"/>
      <c r="Q43" s="37"/>
      <c r="R43" s="25"/>
    </row>
    <row r="44" spans="2:21" ht="18.75" x14ac:dyDescent="0.25">
      <c r="B44" s="37"/>
      <c r="C44" s="50"/>
      <c r="D44" s="50" t="s">
        <v>46</v>
      </c>
      <c r="E44" s="37"/>
      <c r="F44" s="37"/>
      <c r="G44" s="26" t="s">
        <v>0</v>
      </c>
      <c r="H44" s="29">
        <f t="shared" ref="H44:H49" si="0">+L44+N44+P44+R44</f>
        <v>269202593</v>
      </c>
      <c r="I44" s="26" t="s">
        <v>0</v>
      </c>
      <c r="J44" s="25"/>
      <c r="K44" s="26" t="s">
        <v>0</v>
      </c>
      <c r="L44" s="25">
        <v>13438523</v>
      </c>
      <c r="M44" s="26" t="s">
        <v>0</v>
      </c>
      <c r="N44" s="25">
        <v>220256434</v>
      </c>
      <c r="O44" s="26" t="s">
        <v>0</v>
      </c>
      <c r="P44" s="25">
        <v>73735</v>
      </c>
      <c r="Q44" s="26" t="s">
        <v>0</v>
      </c>
      <c r="R44" s="25">
        <v>35433901</v>
      </c>
    </row>
    <row r="45" spans="2:21" ht="18.75" customHeight="1" x14ac:dyDescent="0.25">
      <c r="B45" s="37"/>
      <c r="C45" s="50"/>
      <c r="D45" s="50" t="s">
        <v>81</v>
      </c>
      <c r="E45" s="37"/>
      <c r="F45" s="37"/>
      <c r="G45" s="26"/>
      <c r="H45" s="29">
        <f t="shared" si="0"/>
        <v>15404963</v>
      </c>
      <c r="I45" s="26"/>
      <c r="J45" s="25"/>
      <c r="K45" s="26"/>
      <c r="L45" s="25">
        <v>15295981</v>
      </c>
      <c r="M45" s="26"/>
      <c r="N45" s="25">
        <v>97634</v>
      </c>
      <c r="O45" s="26"/>
      <c r="P45" s="25"/>
      <c r="Q45" s="26"/>
      <c r="R45" s="25">
        <v>11348</v>
      </c>
      <c r="U45" s="25"/>
    </row>
    <row r="46" spans="2:21" ht="18.75" x14ac:dyDescent="0.25">
      <c r="B46" s="37"/>
      <c r="C46" s="37"/>
      <c r="D46" s="180" t="s">
        <v>82</v>
      </c>
      <c r="E46" s="180"/>
      <c r="F46" s="180"/>
      <c r="G46" s="26"/>
      <c r="H46" s="29">
        <f t="shared" si="0"/>
        <v>49079627</v>
      </c>
      <c r="I46" s="26"/>
      <c r="J46" s="25"/>
      <c r="K46" s="26"/>
      <c r="L46" s="25">
        <v>11123239</v>
      </c>
      <c r="M46" s="26"/>
      <c r="N46" s="25">
        <v>31750128</v>
      </c>
      <c r="O46" s="26"/>
      <c r="P46" s="25"/>
      <c r="Q46" s="26"/>
      <c r="R46" s="25">
        <v>6206260</v>
      </c>
    </row>
    <row r="47" spans="2:21" ht="18.75" customHeight="1" x14ac:dyDescent="0.25">
      <c r="B47" s="37"/>
      <c r="C47" s="50"/>
      <c r="D47" s="50" t="s">
        <v>47</v>
      </c>
      <c r="E47" s="37"/>
      <c r="F47" s="37"/>
      <c r="G47" s="26"/>
      <c r="H47" s="29">
        <f t="shared" si="0"/>
        <v>41375170</v>
      </c>
      <c r="I47" s="26"/>
      <c r="J47" s="25"/>
      <c r="K47" s="26"/>
      <c r="L47" s="25">
        <v>41375170</v>
      </c>
      <c r="M47" s="26"/>
      <c r="N47" s="25"/>
      <c r="O47" s="26"/>
      <c r="P47" s="25"/>
      <c r="Q47" s="26"/>
      <c r="R47" s="25"/>
    </row>
    <row r="48" spans="2:21" ht="18.75" customHeight="1" x14ac:dyDescent="0.25">
      <c r="B48" s="37"/>
      <c r="C48" s="50"/>
      <c r="D48" s="50" t="s">
        <v>48</v>
      </c>
      <c r="E48" s="37"/>
      <c r="F48" s="37"/>
      <c r="G48" s="28"/>
      <c r="H48" s="29">
        <f t="shared" si="0"/>
        <v>552376010</v>
      </c>
      <c r="I48" s="29"/>
      <c r="J48" s="25"/>
      <c r="K48" s="28"/>
      <c r="L48" s="25">
        <f>78658528+6</f>
        <v>78658534</v>
      </c>
      <c r="M48" s="26"/>
      <c r="N48" s="25">
        <v>30508488</v>
      </c>
      <c r="O48" s="26"/>
      <c r="P48" s="25">
        <v>434289714</v>
      </c>
      <c r="Q48" s="26"/>
      <c r="R48" s="25">
        <v>8919274</v>
      </c>
    </row>
    <row r="49" spans="2:18" ht="18.75" customHeight="1" x14ac:dyDescent="0.25">
      <c r="B49" s="37"/>
      <c r="C49" s="50"/>
      <c r="D49" s="50" t="s">
        <v>49</v>
      </c>
      <c r="E49" s="37"/>
      <c r="F49" s="37"/>
      <c r="G49" s="28"/>
      <c r="H49" s="29">
        <f t="shared" si="0"/>
        <v>151374874</v>
      </c>
      <c r="I49" s="29"/>
      <c r="J49" s="93"/>
      <c r="K49" s="28"/>
      <c r="L49" s="25">
        <v>111178494</v>
      </c>
      <c r="M49" s="25"/>
      <c r="N49" s="25"/>
      <c r="O49" s="25"/>
      <c r="P49" s="25">
        <v>40193525</v>
      </c>
      <c r="Q49" s="25"/>
      <c r="R49" s="25">
        <v>2855</v>
      </c>
    </row>
    <row r="50" spans="2:18" ht="18.75" customHeight="1" x14ac:dyDescent="0.25">
      <c r="B50" s="37"/>
      <c r="C50" s="50"/>
      <c r="D50" s="50" t="s">
        <v>50</v>
      </c>
      <c r="E50" s="37"/>
      <c r="F50" s="37"/>
      <c r="G50" s="28"/>
      <c r="H50" s="29"/>
      <c r="I50" s="29"/>
      <c r="J50" s="25">
        <f>-(-L50-N50-P50-R50)</f>
        <v>66131961</v>
      </c>
      <c r="K50" s="28"/>
      <c r="L50" s="25">
        <v>1751290</v>
      </c>
      <c r="N50" s="25">
        <v>5999847</v>
      </c>
      <c r="P50" s="25">
        <v>2806807</v>
      </c>
      <c r="Q50" s="25"/>
      <c r="R50" s="25">
        <v>55574017</v>
      </c>
    </row>
    <row r="51" spans="2:18" ht="18.75" hidden="1" customHeight="1" x14ac:dyDescent="0.25">
      <c r="B51" s="37"/>
      <c r="C51" s="50"/>
      <c r="D51" s="50" t="s">
        <v>83</v>
      </c>
      <c r="E51" s="37"/>
      <c r="F51" s="37"/>
      <c r="G51" s="28"/>
      <c r="H51" s="29"/>
      <c r="I51" s="29"/>
      <c r="J51" s="25">
        <f>-(-L51-N51-P51-R51)</f>
        <v>0</v>
      </c>
      <c r="K51" s="28"/>
      <c r="L51" s="25"/>
      <c r="M51" s="29"/>
      <c r="N51" s="25"/>
      <c r="O51" s="29"/>
      <c r="P51" s="25"/>
      <c r="Q51" s="25"/>
      <c r="R51" s="25"/>
    </row>
    <row r="52" spans="2:18" ht="18.75" x14ac:dyDescent="0.25">
      <c r="B52" s="37"/>
      <c r="C52" s="50"/>
      <c r="D52" s="50" t="s">
        <v>84</v>
      </c>
      <c r="E52" s="37"/>
      <c r="F52" s="37"/>
      <c r="G52" s="28"/>
      <c r="H52" s="29"/>
      <c r="I52" s="29"/>
      <c r="J52" s="93">
        <f>-(-L52-N52-P52-R52)</f>
        <v>2860446898</v>
      </c>
      <c r="K52" s="28"/>
      <c r="L52" s="25">
        <v>489756299</v>
      </c>
      <c r="M52" s="29"/>
      <c r="N52" s="25">
        <v>563306489</v>
      </c>
      <c r="O52" s="29"/>
      <c r="P52" s="25">
        <v>1807384110</v>
      </c>
      <c r="Q52" s="25"/>
      <c r="R52" s="25"/>
    </row>
    <row r="53" spans="2:18" ht="3.75" customHeight="1" x14ac:dyDescent="0.25">
      <c r="B53" s="37"/>
      <c r="C53" s="37"/>
      <c r="D53" s="98"/>
      <c r="E53" s="37"/>
      <c r="F53" s="37"/>
      <c r="G53" s="28"/>
      <c r="H53" s="29"/>
      <c r="I53" s="29"/>
      <c r="J53" s="25"/>
      <c r="K53" s="28"/>
      <c r="L53" s="25"/>
      <c r="M53" s="29"/>
      <c r="N53" s="25"/>
      <c r="O53" s="29"/>
      <c r="P53" s="25"/>
      <c r="Q53" s="29"/>
      <c r="R53" s="25"/>
    </row>
    <row r="54" spans="2:18" ht="18.75" x14ac:dyDescent="0.25">
      <c r="B54" s="37"/>
      <c r="C54" s="37"/>
      <c r="D54" s="37"/>
      <c r="E54" s="50" t="s">
        <v>52</v>
      </c>
      <c r="F54" s="37"/>
      <c r="G54" s="28"/>
      <c r="H54" s="36">
        <f>SUM(H43:H53)</f>
        <v>1078813237</v>
      </c>
      <c r="I54" s="29"/>
      <c r="J54" s="53">
        <f>SUM(J50:J53)</f>
        <v>2926578859</v>
      </c>
      <c r="K54" s="28"/>
      <c r="L54" s="36">
        <f>SUM(L43:L53)</f>
        <v>762577530</v>
      </c>
      <c r="M54" s="29"/>
      <c r="N54" s="36">
        <f>SUM(N43:N53)</f>
        <v>851919020</v>
      </c>
      <c r="O54" s="29"/>
      <c r="P54" s="36">
        <f>SUM(P43:P53)</f>
        <v>2284747891</v>
      </c>
      <c r="Q54" s="29"/>
      <c r="R54" s="36">
        <f>SUM(R43:R53)</f>
        <v>106147655</v>
      </c>
    </row>
    <row r="55" spans="2:18" ht="4.5" customHeight="1" x14ac:dyDescent="0.25">
      <c r="B55" s="37"/>
      <c r="C55" s="92"/>
      <c r="D55" s="37"/>
      <c r="E55" s="37"/>
      <c r="F55" s="37"/>
      <c r="G55" s="28"/>
      <c r="H55" s="29"/>
      <c r="I55" s="29"/>
      <c r="J55" s="29"/>
      <c r="K55" s="28"/>
      <c r="L55" s="29"/>
      <c r="M55" s="29"/>
      <c r="N55" s="29"/>
      <c r="O55" s="29"/>
      <c r="P55" s="29"/>
      <c r="Q55" s="29"/>
      <c r="R55" s="29"/>
    </row>
    <row r="56" spans="2:18" ht="21" customHeight="1" x14ac:dyDescent="0.25">
      <c r="B56" s="37"/>
      <c r="C56" s="92" t="s">
        <v>85</v>
      </c>
      <c r="D56" s="37"/>
      <c r="E56" s="37"/>
      <c r="F56" s="37"/>
      <c r="G56" s="28"/>
      <c r="H56" s="29"/>
      <c r="I56" s="29"/>
      <c r="J56" s="29"/>
      <c r="K56" s="28"/>
      <c r="L56" s="29"/>
      <c r="M56" s="29"/>
      <c r="N56" s="29"/>
      <c r="O56" s="29"/>
      <c r="P56" s="29"/>
      <c r="Q56" s="29"/>
      <c r="R56" s="29"/>
    </row>
    <row r="57" spans="2:18" ht="21" customHeight="1" x14ac:dyDescent="0.25">
      <c r="B57" s="37"/>
      <c r="C57" s="50"/>
      <c r="D57" s="50" t="s">
        <v>54</v>
      </c>
      <c r="E57" s="37"/>
      <c r="F57" s="37"/>
      <c r="G57" s="28"/>
      <c r="H57" s="99">
        <f>+L57+N57+P57+R57</f>
        <v>3187718449</v>
      </c>
      <c r="I57" s="29"/>
      <c r="J57" s="29"/>
      <c r="K57" s="28"/>
      <c r="L57" s="99"/>
      <c r="M57" s="29"/>
      <c r="N57" s="29"/>
      <c r="O57" s="29"/>
      <c r="P57" s="25">
        <v>3187718449</v>
      </c>
      <c r="Q57" s="29"/>
      <c r="R57" s="29"/>
    </row>
    <row r="58" spans="2:18" ht="20.25" customHeight="1" x14ac:dyDescent="0.25">
      <c r="B58" s="92"/>
      <c r="C58" s="50"/>
      <c r="D58" s="50" t="s">
        <v>86</v>
      </c>
      <c r="E58" s="37"/>
      <c r="F58" s="37"/>
      <c r="G58" s="28"/>
      <c r="H58" s="99">
        <f>+L58+N58+P58+R58</f>
        <v>21447633</v>
      </c>
      <c r="I58" s="29"/>
      <c r="J58" s="99"/>
      <c r="K58" s="28"/>
      <c r="L58" s="99">
        <v>21447633</v>
      </c>
      <c r="M58" s="29"/>
      <c r="N58" s="99"/>
      <c r="O58" s="29"/>
      <c r="P58" s="99"/>
      <c r="Q58" s="29"/>
      <c r="R58" s="99"/>
    </row>
    <row r="59" spans="2:18" ht="3" customHeight="1" x14ac:dyDescent="0.25">
      <c r="B59" s="37"/>
      <c r="C59" s="37"/>
      <c r="D59" s="98"/>
      <c r="E59" s="37"/>
      <c r="F59" s="37"/>
      <c r="G59" s="28"/>
      <c r="H59" s="100"/>
      <c r="I59" s="29"/>
      <c r="J59" s="25"/>
      <c r="K59" s="28"/>
      <c r="L59" s="25"/>
      <c r="M59" s="29"/>
      <c r="N59" s="25"/>
      <c r="O59" s="29"/>
      <c r="P59" s="25"/>
      <c r="Q59" s="29"/>
      <c r="R59" s="25"/>
    </row>
    <row r="60" spans="2:18" ht="18.75" customHeight="1" x14ac:dyDescent="0.25">
      <c r="B60" s="92"/>
      <c r="C60" s="37"/>
      <c r="D60" s="37"/>
      <c r="E60" s="92" t="s">
        <v>55</v>
      </c>
      <c r="F60" s="37"/>
      <c r="G60" s="28"/>
      <c r="H60" s="29">
        <f>+H58+H57</f>
        <v>3209166082</v>
      </c>
      <c r="I60" s="29"/>
      <c r="J60" s="101"/>
      <c r="K60" s="28"/>
      <c r="L60" s="36">
        <f>+L58+L57</f>
        <v>21447633</v>
      </c>
      <c r="M60" s="29"/>
      <c r="N60" s="102">
        <f>+N58+N57</f>
        <v>0</v>
      </c>
      <c r="O60" s="29"/>
      <c r="P60" s="36">
        <f>+P58+P57</f>
        <v>3187718449</v>
      </c>
      <c r="Q60" s="29"/>
      <c r="R60" s="102">
        <f>+R58+R57</f>
        <v>0</v>
      </c>
    </row>
    <row r="61" spans="2:18" ht="3" customHeight="1" x14ac:dyDescent="0.25">
      <c r="B61" s="92"/>
      <c r="C61" s="37"/>
      <c r="D61" s="37"/>
      <c r="E61" s="37"/>
      <c r="F61" s="37"/>
      <c r="G61" s="28"/>
      <c r="H61" s="100"/>
      <c r="I61" s="29"/>
      <c r="J61" s="103"/>
      <c r="K61" s="28"/>
      <c r="L61" s="103"/>
      <c r="M61" s="29"/>
      <c r="N61" s="103"/>
      <c r="O61" s="29"/>
      <c r="P61" s="103"/>
      <c r="Q61" s="29"/>
      <c r="R61" s="103"/>
    </row>
    <row r="62" spans="2:18" ht="18.75" customHeight="1" x14ac:dyDescent="0.3">
      <c r="B62" s="92"/>
      <c r="C62" s="37"/>
      <c r="D62" s="98"/>
      <c r="E62" s="92" t="s">
        <v>87</v>
      </c>
      <c r="F62" s="37"/>
      <c r="G62" s="28"/>
      <c r="H62" s="104">
        <f>H54+H60</f>
        <v>4287979319</v>
      </c>
      <c r="I62" s="29"/>
      <c r="J62" s="104">
        <f>J54+J60</f>
        <v>2926578859</v>
      </c>
      <c r="K62" s="28"/>
      <c r="L62" s="104">
        <f>L54+L60</f>
        <v>784025163</v>
      </c>
      <c r="M62" s="29"/>
      <c r="N62" s="104">
        <f>N54+N60</f>
        <v>851919020</v>
      </c>
      <c r="O62" s="29"/>
      <c r="P62" s="104">
        <f>P54+P60</f>
        <v>5472466340</v>
      </c>
      <c r="Q62" s="29"/>
      <c r="R62" s="104">
        <f>R54+R60</f>
        <v>106147655</v>
      </c>
    </row>
    <row r="63" spans="2:18" ht="18.75" customHeight="1" x14ac:dyDescent="0.25">
      <c r="B63" s="62" t="s">
        <v>57</v>
      </c>
      <c r="C63" s="63"/>
      <c r="D63" s="37"/>
      <c r="E63" s="37"/>
      <c r="F63" s="37"/>
      <c r="G63" s="28"/>
      <c r="H63" s="99">
        <f>+L63+N63+P63+R63</f>
        <v>10135706783</v>
      </c>
      <c r="I63" s="29"/>
      <c r="J63" s="25"/>
      <c r="K63" s="28"/>
      <c r="L63" s="25">
        <v>726799770</v>
      </c>
      <c r="M63" s="28"/>
      <c r="N63" s="25">
        <v>2045280580</v>
      </c>
      <c r="O63" s="65"/>
      <c r="P63" s="65">
        <v>6449921633</v>
      </c>
      <c r="Q63" s="65"/>
      <c r="R63" s="65">
        <v>913704800</v>
      </c>
    </row>
    <row r="64" spans="2:18" ht="21.75" customHeight="1" thickBot="1" x14ac:dyDescent="0.35">
      <c r="B64" s="62" t="s">
        <v>58</v>
      </c>
      <c r="C64" s="37"/>
      <c r="D64" s="37"/>
      <c r="E64" s="37"/>
      <c r="F64" s="37"/>
      <c r="G64" s="44" t="s">
        <v>41</v>
      </c>
      <c r="H64" s="41">
        <f>+H62+H63</f>
        <v>14423686102</v>
      </c>
      <c r="I64" s="44" t="s">
        <v>0</v>
      </c>
      <c r="J64" s="41">
        <f>+J62+J63</f>
        <v>2926578859</v>
      </c>
      <c r="K64" s="42" t="s">
        <v>0</v>
      </c>
      <c r="L64" s="41">
        <f>+L62+L63</f>
        <v>1510824933</v>
      </c>
      <c r="M64" s="44" t="s">
        <v>0</v>
      </c>
      <c r="N64" s="41">
        <f>+N62+N63</f>
        <v>2897199600</v>
      </c>
      <c r="O64" s="44" t="s">
        <v>41</v>
      </c>
      <c r="P64" s="41">
        <f>+P62+P63</f>
        <v>11922387973</v>
      </c>
      <c r="Q64" s="44" t="s">
        <v>0</v>
      </c>
      <c r="R64" s="41">
        <f>+R62+R63</f>
        <v>1019852455</v>
      </c>
    </row>
    <row r="65" spans="2:18" ht="16.5" customHeight="1" thickTop="1" x14ac:dyDescent="0.3">
      <c r="B65" s="92"/>
      <c r="C65" s="37"/>
      <c r="D65" s="37"/>
      <c r="E65" s="37"/>
      <c r="F65" s="37"/>
      <c r="G65" s="44"/>
      <c r="H65" s="105"/>
      <c r="I65" s="44"/>
      <c r="J65" s="105"/>
      <c r="K65" s="42"/>
      <c r="L65" s="105"/>
      <c r="M65" s="44"/>
      <c r="N65" s="105"/>
      <c r="O65" s="44"/>
      <c r="P65" s="105"/>
      <c r="Q65" s="44"/>
      <c r="R65" s="105"/>
    </row>
    <row r="66" spans="2:18" ht="21.75" customHeight="1" x14ac:dyDescent="0.3">
      <c r="B66" s="92"/>
      <c r="C66" s="37"/>
      <c r="D66" s="37"/>
      <c r="E66" s="37"/>
      <c r="F66" s="37"/>
      <c r="G66" s="44"/>
      <c r="H66" s="105"/>
      <c r="I66" s="44"/>
      <c r="J66" s="105"/>
      <c r="K66" s="42"/>
      <c r="L66" s="105"/>
      <c r="M66" s="44"/>
      <c r="N66" s="105"/>
      <c r="O66" s="44"/>
      <c r="P66" s="105"/>
      <c r="Q66" s="44"/>
      <c r="R66" s="105"/>
    </row>
    <row r="67" spans="2:18" ht="3" customHeight="1" x14ac:dyDescent="0.3">
      <c r="B67" s="79"/>
      <c r="C67" s="106"/>
      <c r="D67" s="79"/>
      <c r="E67" s="79"/>
      <c r="F67" s="79"/>
      <c r="G67" s="107"/>
      <c r="H67" s="108"/>
      <c r="I67" s="29"/>
      <c r="J67" s="108"/>
      <c r="K67" s="107"/>
      <c r="L67" s="108"/>
      <c r="M67" s="29"/>
      <c r="N67" s="108"/>
      <c r="O67" s="29"/>
      <c r="P67" s="108"/>
      <c r="Q67" s="29"/>
      <c r="R67" s="108"/>
    </row>
    <row r="68" spans="2:18" ht="21.75" x14ac:dyDescent="0.3">
      <c r="B68" s="181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</row>
    <row r="69" spans="2:18" ht="2.25" customHeight="1" x14ac:dyDescent="0.25">
      <c r="G69" s="109"/>
      <c r="H69" s="110"/>
      <c r="I69" s="111"/>
      <c r="J69" s="111"/>
      <c r="K69" s="109"/>
      <c r="L69" s="111"/>
      <c r="M69" s="111"/>
      <c r="N69" s="111"/>
      <c r="O69" s="111"/>
      <c r="P69" s="111"/>
      <c r="Q69" s="111"/>
      <c r="R69" s="111"/>
    </row>
    <row r="73" spans="2:18" x14ac:dyDescent="0.25">
      <c r="H73" s="67">
        <f>H37-H64</f>
        <v>0</v>
      </c>
      <c r="J73" s="67">
        <f>J37-J64</f>
        <v>0</v>
      </c>
      <c r="L73" s="67">
        <f>L37-L64</f>
        <v>0</v>
      </c>
      <c r="N73" s="67">
        <f>N37-N64</f>
        <v>0</v>
      </c>
      <c r="P73" s="67">
        <f>P37-P64</f>
        <v>0</v>
      </c>
      <c r="R73" s="67">
        <f>R37-R64</f>
        <v>0</v>
      </c>
    </row>
    <row r="166" spans="8:18" x14ac:dyDescent="0.25">
      <c r="J166" s="67" t="s">
        <v>59</v>
      </c>
      <c r="N166" s="112" t="s">
        <v>59</v>
      </c>
      <c r="O166" s="112" t="s">
        <v>60</v>
      </c>
      <c r="R166" s="112" t="s">
        <v>61</v>
      </c>
    </row>
    <row r="167" spans="8:18" x14ac:dyDescent="0.25">
      <c r="H167" s="113" t="s">
        <v>62</v>
      </c>
      <c r="J167" s="112" t="s">
        <v>63</v>
      </c>
      <c r="L167" s="112" t="s">
        <v>62</v>
      </c>
      <c r="N167" s="112" t="s">
        <v>63</v>
      </c>
      <c r="O167" s="112" t="s">
        <v>64</v>
      </c>
      <c r="R167" s="112" t="s">
        <v>6</v>
      </c>
    </row>
  </sheetData>
  <mergeCells count="2">
    <mergeCell ref="D46:F46"/>
    <mergeCell ref="B68:R6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8193" r:id="rId3">
          <objectPr defaultSize="0" autoPict="0" r:id="rId4">
            <anchor moveWithCells="1" sizeWithCells="1">
              <from>
                <xdr:col>17</xdr:col>
                <xdr:colOff>933450</xdr:colOff>
                <xdr:row>64</xdr:row>
                <xdr:rowOff>38100</xdr:rowOff>
              </from>
              <to>
                <xdr:col>18</xdr:col>
                <xdr:colOff>38100</xdr:colOff>
                <xdr:row>66</xdr:row>
                <xdr:rowOff>0</xdr:rowOff>
              </to>
            </anchor>
          </objectPr>
        </oleObject>
      </mc:Choice>
      <mc:Fallback>
        <oleObject progId="MSDraw" shapeId="819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66374-E484-4629-97E5-C624DA9257B3}">
  <dimension ref="B1:U168"/>
  <sheetViews>
    <sheetView zoomScale="64" zoomScaleNormal="64" workbookViewId="0">
      <selection activeCell="W28" sqref="W28"/>
    </sheetView>
  </sheetViews>
  <sheetFormatPr baseColWidth="10" defaultColWidth="9.77734375" defaultRowHeight="15.75" x14ac:dyDescent="0.25"/>
  <cols>
    <col min="1" max="1" width="2.33203125" style="4" customWidth="1"/>
    <col min="2" max="2" width="2.21875" style="4" customWidth="1"/>
    <col min="3" max="3" width="1.44140625" style="4" customWidth="1"/>
    <col min="4" max="4" width="2.5546875" style="4" customWidth="1"/>
    <col min="5" max="5" width="3.77734375" style="4" customWidth="1"/>
    <col min="6" max="6" width="39.44140625" style="4" customWidth="1"/>
    <col min="7" max="7" width="3.5546875" style="4" customWidth="1"/>
    <col min="8" max="8" width="17.88671875" style="4" customWidth="1"/>
    <col min="9" max="9" width="3.5546875" style="4" customWidth="1"/>
    <col min="10" max="10" width="19.109375" style="4" customWidth="1"/>
    <col min="11" max="11" width="3.5546875" style="4" customWidth="1"/>
    <col min="12" max="12" width="18.5546875" style="4" customWidth="1"/>
    <col min="13" max="13" width="3.5546875" style="4" customWidth="1"/>
    <col min="14" max="14" width="18.33203125" style="4" customWidth="1"/>
    <col min="15" max="15" width="3.5546875" style="4" customWidth="1"/>
    <col min="16" max="16" width="19.5546875" style="4" customWidth="1"/>
    <col min="17" max="17" width="3.6640625" style="4" customWidth="1"/>
    <col min="18" max="18" width="19" style="4" customWidth="1"/>
    <col min="19" max="19" width="14.77734375" style="4" customWidth="1"/>
    <col min="20" max="16384" width="9.77734375" style="4"/>
  </cols>
  <sheetData>
    <row r="1" spans="2:21" ht="10.5" customHeight="1" x14ac:dyDescent="0.25"/>
    <row r="2" spans="2:21" ht="2.2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2:21" ht="6.7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2:21" ht="6.75" customHeigh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2:21" s="7" customFormat="1" ht="33" customHeight="1" x14ac:dyDescent="0.3">
      <c r="B5" s="6" t="s">
        <v>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4"/>
      <c r="U5" s="8"/>
    </row>
    <row r="6" spans="2:21" s="7" customFormat="1" ht="33" customHeight="1" x14ac:dyDescent="0.3">
      <c r="B6" s="9" t="s">
        <v>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4"/>
      <c r="U6" s="8"/>
    </row>
    <row r="7" spans="2:21" s="7" customFormat="1" ht="29.25" customHeight="1" x14ac:dyDescent="0.25">
      <c r="B7" s="10" t="str">
        <f>'[2]Balance Gral x Fondos'!B7</f>
        <v>Al 31 de Diciembre de 2023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4"/>
    </row>
    <row r="8" spans="2:21" s="7" customFormat="1" ht="29.25" customHeight="1" x14ac:dyDescent="0.25">
      <c r="B8" s="10" t="str">
        <f>'[2]Balance Gral x Fondos'!B8</f>
        <v>En Balboas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4"/>
    </row>
    <row r="9" spans="2:21" ht="18.75" x14ac:dyDescent="0.25">
      <c r="B9" s="5"/>
      <c r="C9" s="5"/>
      <c r="D9" s="5"/>
      <c r="E9" s="5"/>
      <c r="F9" s="5"/>
      <c r="G9" s="5"/>
      <c r="H9" s="176" t="s">
        <v>8</v>
      </c>
      <c r="I9" s="11"/>
      <c r="J9" s="2" t="s">
        <v>9</v>
      </c>
      <c r="K9" s="11"/>
      <c r="L9" s="12" t="s">
        <v>8</v>
      </c>
      <c r="M9" s="11"/>
      <c r="N9" s="2" t="s">
        <v>10</v>
      </c>
      <c r="O9" s="11"/>
      <c r="P9" s="2" t="s">
        <v>11</v>
      </c>
      <c r="Q9" s="11"/>
      <c r="R9" s="177" t="s">
        <v>12</v>
      </c>
    </row>
    <row r="10" spans="2:21" ht="18.75" x14ac:dyDescent="0.25">
      <c r="B10" s="5"/>
      <c r="C10" s="5"/>
      <c r="D10" s="5"/>
      <c r="E10" s="5"/>
      <c r="F10" s="5"/>
      <c r="G10" s="5"/>
      <c r="H10" s="176"/>
      <c r="I10" s="11"/>
      <c r="J10" s="3" t="s">
        <v>13</v>
      </c>
      <c r="K10" s="11"/>
      <c r="L10" s="12" t="s">
        <v>14</v>
      </c>
      <c r="M10" s="11"/>
      <c r="N10" s="3" t="s">
        <v>15</v>
      </c>
      <c r="O10" s="11"/>
      <c r="P10" s="3" t="s">
        <v>16</v>
      </c>
      <c r="Q10" s="11"/>
      <c r="R10" s="178"/>
    </row>
    <row r="11" spans="2:21" ht="18.75" x14ac:dyDescent="0.25">
      <c r="B11" s="13"/>
      <c r="C11" s="5"/>
      <c r="D11" s="5"/>
      <c r="E11" s="5"/>
      <c r="F11" s="5"/>
      <c r="G11" s="5"/>
      <c r="H11" s="176"/>
      <c r="I11" s="11"/>
      <c r="J11" s="3" t="s">
        <v>17</v>
      </c>
      <c r="K11" s="11"/>
      <c r="L11" s="12" t="s">
        <v>18</v>
      </c>
      <c r="M11" s="14"/>
      <c r="N11" s="2" t="s">
        <v>17</v>
      </c>
      <c r="O11" s="11"/>
      <c r="P11" s="2" t="s">
        <v>19</v>
      </c>
      <c r="Q11" s="11"/>
      <c r="R11" s="178"/>
    </row>
    <row r="12" spans="2:21" ht="3" customHeight="1" thickBot="1" x14ac:dyDescent="0.3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2:21" ht="3" customHeight="1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2:21" ht="21" customHeight="1" x14ac:dyDescent="0.25">
      <c r="B14" s="17" t="s">
        <v>20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2:21" ht="18" customHeight="1" x14ac:dyDescent="0.25">
      <c r="B15" s="18"/>
      <c r="C15" s="19" t="s">
        <v>21</v>
      </c>
      <c r="D15" s="18"/>
      <c r="E15" s="18"/>
      <c r="F15" s="18"/>
      <c r="G15" s="20"/>
      <c r="H15" s="21"/>
      <c r="I15" s="21"/>
      <c r="J15" s="21"/>
      <c r="K15" s="20"/>
      <c r="L15" s="21"/>
      <c r="M15" s="21"/>
      <c r="N15" s="21"/>
      <c r="O15" s="21"/>
      <c r="P15" s="21"/>
      <c r="Q15" s="21"/>
      <c r="R15" s="21"/>
    </row>
    <row r="16" spans="2:21" ht="18.75" x14ac:dyDescent="0.25">
      <c r="B16" s="18"/>
      <c r="C16" s="22"/>
      <c r="D16" s="22" t="s">
        <v>22</v>
      </c>
      <c r="E16" s="18"/>
      <c r="F16" s="18"/>
      <c r="G16" s="23" t="s">
        <v>0</v>
      </c>
      <c r="H16" s="21">
        <f t="shared" ref="H16:H23" si="0">R16+L16+J16</f>
        <v>1920735167</v>
      </c>
      <c r="I16" s="24" t="s">
        <v>0</v>
      </c>
      <c r="J16" s="25">
        <v>814015763</v>
      </c>
      <c r="K16" s="26" t="s">
        <v>0</v>
      </c>
      <c r="L16" s="25">
        <f>SUM(N16+P16)</f>
        <v>1106719404</v>
      </c>
      <c r="M16" s="27" t="s">
        <v>0</v>
      </c>
      <c r="N16" s="25">
        <v>778676607</v>
      </c>
      <c r="O16" s="27"/>
      <c r="P16" s="25">
        <v>328042797</v>
      </c>
      <c r="Q16" s="27" t="s">
        <v>0</v>
      </c>
      <c r="R16" s="25"/>
    </row>
    <row r="17" spans="2:18" ht="18.75" x14ac:dyDescent="0.25">
      <c r="B17" s="18"/>
      <c r="C17" s="22"/>
      <c r="D17" s="22" t="s">
        <v>23</v>
      </c>
      <c r="E17" s="18"/>
      <c r="F17" s="18"/>
      <c r="G17" s="20"/>
      <c r="H17" s="21">
        <f t="shared" si="0"/>
        <v>624025000</v>
      </c>
      <c r="I17" s="21"/>
      <c r="J17" s="25">
        <v>542771461</v>
      </c>
      <c r="K17" s="28"/>
      <c r="L17" s="25">
        <f t="shared" ref="L17:L22" si="1">SUM(N17+P17)</f>
        <v>81253539</v>
      </c>
      <c r="M17" s="29"/>
      <c r="N17" s="25">
        <v>29735174</v>
      </c>
      <c r="O17" s="29"/>
      <c r="P17" s="25">
        <v>51518365</v>
      </c>
      <c r="Q17" s="29"/>
    </row>
    <row r="18" spans="2:18" ht="18.75" x14ac:dyDescent="0.25">
      <c r="B18" s="18"/>
      <c r="C18" s="22"/>
      <c r="D18" s="22" t="s">
        <v>24</v>
      </c>
      <c r="E18" s="18"/>
      <c r="F18" s="18"/>
      <c r="G18" s="20"/>
      <c r="H18" s="21">
        <f>R18+L18+J18</f>
        <v>431515931</v>
      </c>
      <c r="I18" s="21"/>
      <c r="J18" s="25">
        <v>408287240</v>
      </c>
      <c r="K18" s="28"/>
      <c r="L18" s="25">
        <f>SUM(N18+P18)</f>
        <v>10083950</v>
      </c>
      <c r="M18" s="29"/>
      <c r="N18" s="25">
        <v>1164118</v>
      </c>
      <c r="P18" s="25">
        <v>8919832</v>
      </c>
      <c r="Q18" s="29"/>
      <c r="R18" s="25">
        <v>13144741</v>
      </c>
    </row>
    <row r="19" spans="2:18" ht="18.75" x14ac:dyDescent="0.25">
      <c r="B19" s="18"/>
      <c r="C19" s="22"/>
      <c r="D19" s="22" t="s">
        <v>25</v>
      </c>
      <c r="E19" s="18"/>
      <c r="F19" s="18"/>
      <c r="G19" s="20"/>
      <c r="H19" s="21">
        <f t="shared" si="0"/>
        <v>62133089</v>
      </c>
      <c r="I19" s="21"/>
      <c r="J19" s="25">
        <v>19155157</v>
      </c>
      <c r="K19" s="28"/>
      <c r="L19" s="25">
        <f>SUM(N19+P19)</f>
        <v>42977932</v>
      </c>
      <c r="M19" s="29"/>
      <c r="N19" s="25">
        <v>28595396</v>
      </c>
      <c r="O19" s="29"/>
      <c r="P19" s="25">
        <v>14382536</v>
      </c>
      <c r="Q19" s="29"/>
      <c r="R19" s="25"/>
    </row>
    <row r="20" spans="2:18" ht="18.75" x14ac:dyDescent="0.25">
      <c r="B20" s="18"/>
      <c r="C20" s="22"/>
      <c r="D20" s="22" t="s">
        <v>26</v>
      </c>
      <c r="E20" s="18"/>
      <c r="F20" s="18"/>
      <c r="G20" s="20"/>
      <c r="H20" s="21">
        <f t="shared" si="0"/>
        <v>5308906</v>
      </c>
      <c r="I20" s="21"/>
      <c r="J20" s="25">
        <v>5308906</v>
      </c>
      <c r="K20" s="28"/>
      <c r="L20" s="30">
        <f t="shared" si="1"/>
        <v>0</v>
      </c>
      <c r="M20" s="29"/>
      <c r="N20" s="25"/>
      <c r="O20" s="29"/>
      <c r="P20" s="25"/>
      <c r="Q20" s="29"/>
      <c r="R20" s="25"/>
    </row>
    <row r="21" spans="2:18" ht="18.75" x14ac:dyDescent="0.25">
      <c r="B21" s="18"/>
      <c r="C21" s="22"/>
      <c r="D21" s="22" t="s">
        <v>27</v>
      </c>
      <c r="E21" s="18"/>
      <c r="F21" s="18"/>
      <c r="G21" s="20"/>
      <c r="H21" s="21">
        <f>R21+L21+J21</f>
        <v>2005838700</v>
      </c>
      <c r="I21" s="21"/>
      <c r="J21" s="25"/>
      <c r="K21" s="28"/>
      <c r="L21" s="31">
        <f>SUM(N21+P21)</f>
        <v>1834685214</v>
      </c>
      <c r="M21" s="29"/>
      <c r="N21" s="25">
        <v>1110449140</v>
      </c>
      <c r="O21" s="29"/>
      <c r="P21" s="25">
        <v>724236074</v>
      </c>
      <c r="Q21" s="29"/>
      <c r="R21" s="25">
        <f>12752584+158400905-3</f>
        <v>171153486</v>
      </c>
    </row>
    <row r="22" spans="2:18" ht="18.75" hidden="1" x14ac:dyDescent="0.25">
      <c r="B22" s="18"/>
      <c r="C22" s="22"/>
      <c r="D22" s="32" t="s">
        <v>28</v>
      </c>
      <c r="E22" s="18"/>
      <c r="F22" s="18"/>
      <c r="G22" s="20"/>
      <c r="H22" s="33">
        <f t="shared" si="0"/>
        <v>0</v>
      </c>
      <c r="I22" s="21"/>
      <c r="J22" s="25"/>
      <c r="K22" s="28"/>
      <c r="L22" s="30">
        <f t="shared" si="1"/>
        <v>0</v>
      </c>
      <c r="M22" s="29"/>
      <c r="N22" s="25"/>
      <c r="O22" s="29"/>
      <c r="P22" s="25"/>
      <c r="Q22" s="29"/>
      <c r="R22" s="25"/>
    </row>
    <row r="23" spans="2:18" ht="18.75" hidden="1" x14ac:dyDescent="0.25">
      <c r="B23" s="18"/>
      <c r="C23" s="22"/>
      <c r="D23" s="22" t="s">
        <v>29</v>
      </c>
      <c r="E23" s="18"/>
      <c r="F23" s="18"/>
      <c r="G23" s="20"/>
      <c r="H23" s="21">
        <f t="shared" si="0"/>
        <v>0</v>
      </c>
      <c r="I23" s="21"/>
      <c r="J23" s="25"/>
      <c r="K23" s="28"/>
      <c r="L23" s="34">
        <f>SUM(N23+P23)</f>
        <v>0</v>
      </c>
      <c r="M23" s="29"/>
      <c r="N23" s="25"/>
      <c r="O23" s="29"/>
      <c r="P23" s="25"/>
      <c r="Q23" s="29"/>
      <c r="R23" s="25"/>
    </row>
    <row r="24" spans="2:18" ht="18.75" x14ac:dyDescent="0.25">
      <c r="B24" s="18"/>
      <c r="C24" s="18"/>
      <c r="D24" s="18"/>
      <c r="E24" s="22" t="s">
        <v>30</v>
      </c>
      <c r="F24" s="18"/>
      <c r="G24" s="20"/>
      <c r="H24" s="35">
        <f>SUM(H16:H23)</f>
        <v>5049556793</v>
      </c>
      <c r="I24" s="21"/>
      <c r="J24" s="36">
        <f>SUM(J16:J23)</f>
        <v>1789538527</v>
      </c>
      <c r="K24" s="28"/>
      <c r="L24" s="25">
        <f>P24+N24</f>
        <v>3075720039</v>
      </c>
      <c r="M24" s="29"/>
      <c r="N24" s="36">
        <f>SUM(N16:N23)</f>
        <v>1948620435</v>
      </c>
      <c r="O24" s="29"/>
      <c r="P24" s="36">
        <f>SUM(P16:P23)</f>
        <v>1127099604</v>
      </c>
      <c r="Q24" s="29"/>
      <c r="R24" s="36">
        <f>SUM(R16:R23)</f>
        <v>184298227</v>
      </c>
    </row>
    <row r="25" spans="2:18" ht="6.75" customHeight="1" x14ac:dyDescent="0.25">
      <c r="B25" s="18"/>
      <c r="C25" s="18"/>
      <c r="D25" s="18"/>
      <c r="E25" s="18"/>
      <c r="F25" s="18"/>
      <c r="G25" s="20"/>
      <c r="H25" s="21"/>
      <c r="I25" s="21"/>
      <c r="J25" s="29"/>
      <c r="K25" s="28"/>
      <c r="L25" s="29"/>
      <c r="M25" s="29"/>
      <c r="N25" s="29"/>
      <c r="O25" s="29"/>
      <c r="P25" s="29"/>
      <c r="Q25" s="29"/>
      <c r="R25" s="29"/>
    </row>
    <row r="26" spans="2:18" ht="18.75" x14ac:dyDescent="0.25">
      <c r="B26" s="18"/>
      <c r="C26" s="22"/>
      <c r="D26" s="22" t="s">
        <v>31</v>
      </c>
      <c r="E26" s="18"/>
      <c r="F26" s="18"/>
      <c r="G26" s="20"/>
      <c r="H26" s="21">
        <f>R26+L26+J26</f>
        <v>3387824463</v>
      </c>
      <c r="I26" s="21"/>
      <c r="J26" s="25">
        <v>36033030</v>
      </c>
      <c r="K26" s="28"/>
      <c r="L26" s="25">
        <f>SUM(N26+P26)</f>
        <v>3351791433</v>
      </c>
      <c r="M26" s="29"/>
      <c r="N26" s="25">
        <v>2270935516</v>
      </c>
      <c r="P26" s="25">
        <v>1080855917</v>
      </c>
      <c r="Q26" s="29"/>
      <c r="R26" s="25"/>
    </row>
    <row r="27" spans="2:18" ht="24" customHeight="1" x14ac:dyDescent="0.25">
      <c r="B27" s="18"/>
      <c r="C27" s="22"/>
      <c r="D27" s="22" t="s">
        <v>32</v>
      </c>
      <c r="E27" s="18"/>
      <c r="F27" s="18"/>
      <c r="G27" s="20"/>
      <c r="H27" s="21">
        <f>R27+L27+J27</f>
        <v>2815532727</v>
      </c>
      <c r="I27" s="21"/>
      <c r="J27" s="25">
        <v>56660793</v>
      </c>
      <c r="K27" s="28"/>
      <c r="L27" s="25">
        <f>SUM(N27+P27)</f>
        <v>2758871934</v>
      </c>
      <c r="M27" s="29"/>
      <c r="N27" s="25">
        <v>1689887170</v>
      </c>
      <c r="P27" s="25">
        <v>1068984764</v>
      </c>
      <c r="Q27" s="29"/>
      <c r="R27" s="25"/>
    </row>
    <row r="28" spans="2:18" ht="18.75" x14ac:dyDescent="0.25">
      <c r="B28" s="18"/>
      <c r="C28" s="22"/>
      <c r="D28" s="22" t="s">
        <v>33</v>
      </c>
      <c r="E28" s="18"/>
      <c r="F28" s="18"/>
      <c r="G28" s="20"/>
      <c r="H28" s="21">
        <f>R28+L28+J28</f>
        <v>50090647</v>
      </c>
      <c r="I28" s="21"/>
      <c r="J28" s="21"/>
      <c r="K28" s="28"/>
      <c r="L28" s="30">
        <f>SUM(N28+P28)</f>
        <v>50090647</v>
      </c>
      <c r="M28" s="29"/>
      <c r="N28" s="25">
        <v>50090647</v>
      </c>
      <c r="O28" s="29"/>
      <c r="P28" s="25"/>
      <c r="Q28" s="29"/>
      <c r="R28" s="25"/>
    </row>
    <row r="29" spans="2:18" ht="19.899999999999999" customHeight="1" x14ac:dyDescent="0.25">
      <c r="B29" s="18"/>
      <c r="C29" s="22"/>
      <c r="D29" s="22" t="s">
        <v>34</v>
      </c>
      <c r="E29" s="18"/>
      <c r="F29" s="18"/>
      <c r="G29" s="20"/>
      <c r="H29" s="21">
        <f>R29+L29+J29</f>
        <v>80739114</v>
      </c>
      <c r="I29" s="21"/>
      <c r="J29" s="25"/>
      <c r="K29" s="28"/>
      <c r="L29" s="30">
        <f>SUM(N29+P29)</f>
        <v>80739114</v>
      </c>
      <c r="M29" s="29"/>
      <c r="N29" s="25">
        <v>80739114</v>
      </c>
      <c r="O29" s="29"/>
      <c r="P29" s="25"/>
      <c r="Q29" s="29"/>
      <c r="R29" s="25"/>
    </row>
    <row r="30" spans="2:18" ht="18.75" x14ac:dyDescent="0.25">
      <c r="B30" s="18"/>
      <c r="C30" s="22"/>
      <c r="D30" s="22" t="s">
        <v>35</v>
      </c>
      <c r="E30" s="18"/>
      <c r="F30" s="18"/>
      <c r="G30" s="20"/>
      <c r="H30" s="21"/>
      <c r="I30" s="18"/>
      <c r="J30" s="25"/>
      <c r="K30" s="37"/>
      <c r="L30" s="30"/>
      <c r="M30" s="37"/>
      <c r="N30" s="25"/>
      <c r="O30" s="29"/>
      <c r="P30" s="25"/>
      <c r="Q30" s="29"/>
      <c r="R30" s="25"/>
    </row>
    <row r="31" spans="2:18" ht="18.75" x14ac:dyDescent="0.25">
      <c r="B31" s="18"/>
      <c r="C31" s="22"/>
      <c r="D31" s="22" t="s">
        <v>36</v>
      </c>
      <c r="E31" s="18"/>
      <c r="F31" s="18"/>
      <c r="G31" s="20"/>
      <c r="H31" s="21">
        <f>R31+L31+J31</f>
        <v>796820</v>
      </c>
      <c r="I31" s="21"/>
      <c r="J31" s="25">
        <v>796820</v>
      </c>
      <c r="K31" s="28"/>
      <c r="L31" s="30">
        <f>SUM(N31+P31)</f>
        <v>0</v>
      </c>
      <c r="M31" s="37"/>
      <c r="N31" s="25"/>
      <c r="O31" s="29"/>
      <c r="P31" s="25"/>
      <c r="Q31" s="29"/>
      <c r="R31" s="25"/>
    </row>
    <row r="32" spans="2:18" ht="18.75" x14ac:dyDescent="0.25">
      <c r="B32" s="18"/>
      <c r="C32" s="22"/>
      <c r="D32" s="22" t="s">
        <v>37</v>
      </c>
      <c r="E32" s="18"/>
      <c r="F32" s="18"/>
      <c r="G32" s="20"/>
      <c r="H32" s="21">
        <f>R32+L32+J32</f>
        <v>17412498</v>
      </c>
      <c r="I32" s="21"/>
      <c r="J32" s="25">
        <v>17412498</v>
      </c>
      <c r="K32" s="28"/>
      <c r="L32" s="30">
        <f>SUM(N32+P32)</f>
        <v>0</v>
      </c>
      <c r="M32" s="29"/>
      <c r="N32" s="25"/>
      <c r="O32" s="29"/>
      <c r="P32" s="25"/>
      <c r="Q32" s="29"/>
      <c r="R32" s="25"/>
    </row>
    <row r="33" spans="2:18" ht="19.5" customHeight="1" x14ac:dyDescent="0.25">
      <c r="B33" s="18"/>
      <c r="C33" s="22"/>
      <c r="D33" s="22" t="s">
        <v>38</v>
      </c>
      <c r="E33" s="18"/>
      <c r="F33" s="18"/>
      <c r="G33" s="20"/>
      <c r="H33" s="21">
        <f>R33+L33+J33</f>
        <v>462992107</v>
      </c>
      <c r="I33" s="21"/>
      <c r="J33" s="25">
        <v>265307614</v>
      </c>
      <c r="K33" s="28"/>
      <c r="L33" s="30">
        <f>SUM(N33+P33)</f>
        <v>0</v>
      </c>
      <c r="M33" s="29"/>
      <c r="N33" s="25"/>
      <c r="O33" s="29"/>
      <c r="P33" s="25"/>
      <c r="Q33" s="29"/>
      <c r="R33" s="25">
        <v>197684493</v>
      </c>
    </row>
    <row r="34" spans="2:18" ht="19.5" customHeight="1" x14ac:dyDescent="0.25">
      <c r="B34" s="18"/>
      <c r="C34" s="22"/>
      <c r="D34" s="22" t="s">
        <v>39</v>
      </c>
      <c r="E34" s="18"/>
      <c r="F34" s="18"/>
      <c r="G34" s="20"/>
      <c r="H34" s="21">
        <f>R34+L34+J34</f>
        <v>57442804</v>
      </c>
      <c r="I34" s="21"/>
      <c r="J34" s="25">
        <v>3766737</v>
      </c>
      <c r="K34" s="28"/>
      <c r="L34" s="25">
        <f>SUM(N34+P34)</f>
        <v>53676067</v>
      </c>
      <c r="M34" s="29"/>
      <c r="N34" s="25">
        <v>36041551</v>
      </c>
      <c r="O34" s="29"/>
      <c r="P34" s="25">
        <v>17634516</v>
      </c>
      <c r="Q34" s="29"/>
      <c r="R34" s="25"/>
    </row>
    <row r="35" spans="2:18" ht="2.25" customHeight="1" x14ac:dyDescent="0.3">
      <c r="B35" s="18"/>
      <c r="C35" s="38"/>
      <c r="D35" s="18"/>
      <c r="E35" s="18"/>
      <c r="F35" s="18"/>
      <c r="G35" s="20"/>
      <c r="H35" s="21"/>
      <c r="I35" s="21"/>
      <c r="J35" s="29"/>
      <c r="K35" s="28"/>
      <c r="L35" s="29"/>
      <c r="M35" s="29"/>
      <c r="N35" s="29"/>
      <c r="O35" s="29"/>
      <c r="P35" s="29"/>
      <c r="Q35" s="29"/>
      <c r="R35" s="29"/>
    </row>
    <row r="36" spans="2:18" ht="21" customHeight="1" thickBot="1" x14ac:dyDescent="0.35">
      <c r="B36" s="17" t="s">
        <v>40</v>
      </c>
      <c r="C36" s="18"/>
      <c r="D36" s="18"/>
      <c r="E36" s="18"/>
      <c r="F36" s="18"/>
      <c r="G36" s="39" t="s">
        <v>41</v>
      </c>
      <c r="H36" s="40">
        <f>SUM(H24:H34)</f>
        <v>11922387973</v>
      </c>
      <c r="I36" s="39" t="s">
        <v>42</v>
      </c>
      <c r="J36" s="41">
        <f>SUM(J24:J34)</f>
        <v>2169516019</v>
      </c>
      <c r="K36" s="42" t="s">
        <v>42</v>
      </c>
      <c r="L36" s="43">
        <f>P36+N36</f>
        <v>9370889234</v>
      </c>
      <c r="M36" s="44" t="s">
        <v>0</v>
      </c>
      <c r="N36" s="41">
        <f>SUM(N24:N34)</f>
        <v>6076314433</v>
      </c>
      <c r="O36" s="44" t="s">
        <v>41</v>
      </c>
      <c r="P36" s="41">
        <f>SUM(P24:P34)</f>
        <v>3294574801</v>
      </c>
      <c r="Q36" s="44" t="s">
        <v>0</v>
      </c>
      <c r="R36" s="41">
        <f>SUM(R24:R34)</f>
        <v>381982720</v>
      </c>
    </row>
    <row r="37" spans="2:18" ht="3.75" customHeight="1" thickTop="1" x14ac:dyDescent="0.25">
      <c r="B37" s="18"/>
      <c r="C37" s="22"/>
      <c r="D37" s="18"/>
      <c r="E37" s="18"/>
      <c r="F37" s="18"/>
      <c r="G37" s="20"/>
      <c r="H37" s="21"/>
      <c r="I37" s="21"/>
      <c r="J37" s="29"/>
      <c r="K37" s="28"/>
      <c r="L37" s="29"/>
      <c r="M37" s="29"/>
      <c r="N37" s="29"/>
      <c r="O37" s="29"/>
      <c r="P37" s="29"/>
      <c r="Q37" s="29"/>
      <c r="R37" s="29"/>
    </row>
    <row r="38" spans="2:18" ht="3.75" customHeight="1" x14ac:dyDescent="0.3">
      <c r="B38" s="18"/>
      <c r="C38" s="45"/>
      <c r="D38" s="18"/>
      <c r="E38" s="18"/>
      <c r="F38" s="18"/>
      <c r="G38" s="20"/>
      <c r="H38" s="21"/>
      <c r="I38" s="21"/>
      <c r="J38" s="29"/>
      <c r="K38" s="28"/>
      <c r="L38" s="29"/>
      <c r="M38" s="29"/>
      <c r="N38" s="29"/>
      <c r="O38" s="29"/>
      <c r="P38" s="29"/>
      <c r="Q38" s="29"/>
      <c r="R38" s="29"/>
    </row>
    <row r="39" spans="2:18" ht="19.5" x14ac:dyDescent="0.3">
      <c r="B39" s="38" t="s">
        <v>43</v>
      </c>
      <c r="C39" s="46"/>
      <c r="D39" s="46"/>
      <c r="E39" s="46"/>
      <c r="F39" s="46"/>
      <c r="G39" s="47"/>
      <c r="H39" s="21"/>
      <c r="I39" s="21"/>
      <c r="J39" s="29"/>
      <c r="K39" s="28"/>
      <c r="L39" s="29"/>
      <c r="M39" s="29"/>
      <c r="N39" s="29"/>
      <c r="O39" s="29"/>
      <c r="P39" s="29"/>
      <c r="Q39" s="29"/>
      <c r="R39" s="29"/>
    </row>
    <row r="40" spans="2:18" ht="21.75" customHeight="1" x14ac:dyDescent="0.25">
      <c r="B40" s="18"/>
      <c r="C40" s="19" t="s">
        <v>44</v>
      </c>
      <c r="D40" s="18"/>
      <c r="E40" s="18"/>
      <c r="F40" s="18"/>
      <c r="G40" s="18"/>
      <c r="H40" s="21"/>
      <c r="I40" s="21"/>
      <c r="J40" s="29"/>
      <c r="K40" s="28"/>
      <c r="L40" s="29"/>
      <c r="M40" s="29"/>
      <c r="N40" s="25"/>
      <c r="O40" s="29"/>
      <c r="P40" s="29"/>
      <c r="Q40" s="29"/>
      <c r="R40" s="29"/>
    </row>
    <row r="41" spans="2:18" ht="20.25" customHeight="1" x14ac:dyDescent="0.25">
      <c r="B41" s="18"/>
      <c r="C41" s="22" t="s">
        <v>45</v>
      </c>
      <c r="D41" s="48"/>
      <c r="E41" s="18"/>
      <c r="F41" s="18"/>
      <c r="G41" s="18"/>
      <c r="H41" s="21"/>
      <c r="I41" s="18"/>
      <c r="J41" s="25"/>
      <c r="K41" s="37"/>
      <c r="L41" s="25"/>
      <c r="M41" s="37"/>
      <c r="N41" s="25"/>
      <c r="O41" s="37"/>
      <c r="P41" s="25"/>
      <c r="Q41" s="37"/>
      <c r="R41" s="25"/>
    </row>
    <row r="42" spans="2:18" ht="18.75" x14ac:dyDescent="0.25">
      <c r="B42" s="18"/>
      <c r="C42" s="48" t="s">
        <v>46</v>
      </c>
      <c r="D42" s="48"/>
      <c r="E42" s="18"/>
      <c r="F42" s="18"/>
      <c r="G42" s="49" t="s">
        <v>0</v>
      </c>
      <c r="H42" s="21">
        <f t="shared" ref="H42:H47" si="2">R42+L42+J42</f>
        <v>73735</v>
      </c>
      <c r="I42" s="23" t="s">
        <v>0</v>
      </c>
      <c r="J42" s="25">
        <v>73735</v>
      </c>
      <c r="K42" s="26" t="s">
        <v>0</v>
      </c>
      <c r="L42" s="25"/>
      <c r="M42" s="26" t="s">
        <v>0</v>
      </c>
      <c r="N42" s="25"/>
      <c r="O42" s="26" t="s">
        <v>0</v>
      </c>
      <c r="P42" s="25"/>
      <c r="Q42" s="26" t="s">
        <v>0</v>
      </c>
      <c r="R42" s="25"/>
    </row>
    <row r="43" spans="2:18" ht="18.75" hidden="1" x14ac:dyDescent="0.25">
      <c r="B43" s="18"/>
      <c r="C43" s="50" t="s">
        <v>47</v>
      </c>
      <c r="D43" s="48"/>
      <c r="E43" s="18"/>
      <c r="F43" s="18"/>
      <c r="G43" s="49"/>
      <c r="H43" s="21">
        <f t="shared" si="2"/>
        <v>0</v>
      </c>
      <c r="I43" s="23"/>
      <c r="J43" s="25"/>
      <c r="K43" s="26"/>
      <c r="L43" s="25"/>
      <c r="M43" s="26"/>
      <c r="N43" s="25"/>
      <c r="O43" s="26"/>
      <c r="P43" s="25"/>
      <c r="Q43" s="26"/>
      <c r="R43" s="25"/>
    </row>
    <row r="44" spans="2:18" ht="18.75" x14ac:dyDescent="0.25">
      <c r="B44" s="18"/>
      <c r="C44" s="22"/>
      <c r="D44" s="22" t="s">
        <v>48</v>
      </c>
      <c r="E44" s="18"/>
      <c r="F44" s="18"/>
      <c r="G44" s="49"/>
      <c r="H44" s="21">
        <f t="shared" si="2"/>
        <v>434289714</v>
      </c>
      <c r="I44" s="23"/>
      <c r="J44" s="25">
        <v>7194380</v>
      </c>
      <c r="K44" s="26"/>
      <c r="L44" s="25">
        <f>P44+N44</f>
        <v>427095334</v>
      </c>
      <c r="M44" s="26"/>
      <c r="N44" s="25">
        <v>338398673</v>
      </c>
      <c r="O44" s="26"/>
      <c r="P44" s="25">
        <v>88696661</v>
      </c>
      <c r="Q44" s="26"/>
      <c r="R44" s="25"/>
    </row>
    <row r="45" spans="2:18" ht="18.75" x14ac:dyDescent="0.25">
      <c r="B45" s="18"/>
      <c r="C45" s="22"/>
      <c r="D45" s="22" t="s">
        <v>49</v>
      </c>
      <c r="E45" s="18"/>
      <c r="F45" s="18"/>
      <c r="G45" s="20"/>
      <c r="H45" s="21">
        <f>R45+L45+J45</f>
        <v>40193525</v>
      </c>
      <c r="I45" s="21"/>
      <c r="J45" s="25">
        <v>96418</v>
      </c>
      <c r="K45" s="28"/>
      <c r="L45" s="25">
        <f>P45+N45</f>
        <v>40097107</v>
      </c>
      <c r="M45" s="25"/>
      <c r="N45" s="25">
        <v>21937416</v>
      </c>
      <c r="O45" s="25"/>
      <c r="P45" s="25">
        <v>18159691</v>
      </c>
      <c r="Q45" s="25"/>
      <c r="R45" s="25"/>
    </row>
    <row r="46" spans="2:18" ht="18.75" x14ac:dyDescent="0.25">
      <c r="B46" s="18"/>
      <c r="C46" s="22" t="s">
        <v>50</v>
      </c>
      <c r="D46" s="22"/>
      <c r="E46" s="18"/>
      <c r="F46" s="18"/>
      <c r="G46" s="20"/>
      <c r="H46" s="21">
        <f t="shared" si="2"/>
        <v>2806807</v>
      </c>
      <c r="I46" s="21"/>
      <c r="J46" s="25">
        <v>2806807</v>
      </c>
      <c r="K46" s="28"/>
      <c r="L46" s="30">
        <f>P46+N46</f>
        <v>0</v>
      </c>
      <c r="M46" s="25"/>
      <c r="N46" s="25"/>
      <c r="O46" s="25"/>
      <c r="P46" s="25"/>
      <c r="Q46" s="25"/>
      <c r="R46" s="25"/>
    </row>
    <row r="47" spans="2:18" ht="18.75" x14ac:dyDescent="0.25">
      <c r="B47" s="18"/>
      <c r="C47" s="22" t="s">
        <v>51</v>
      </c>
      <c r="D47" s="22"/>
      <c r="E47" s="18"/>
      <c r="F47" s="18"/>
      <c r="G47" s="20"/>
      <c r="H47" s="21">
        <f t="shared" si="2"/>
        <v>1807384110</v>
      </c>
      <c r="I47" s="21"/>
      <c r="J47" s="25">
        <v>1807384110</v>
      </c>
      <c r="K47" s="28"/>
      <c r="L47" s="25"/>
      <c r="M47" s="25"/>
      <c r="N47" s="25"/>
      <c r="O47" s="25"/>
      <c r="P47" s="25"/>
      <c r="Q47" s="25"/>
      <c r="R47" s="25"/>
    </row>
    <row r="48" spans="2:18" ht="23.25" customHeight="1" x14ac:dyDescent="0.25">
      <c r="B48" s="18"/>
      <c r="C48" s="18"/>
      <c r="D48" s="18"/>
      <c r="E48" s="22" t="s">
        <v>52</v>
      </c>
      <c r="F48" s="18"/>
      <c r="G48" s="20"/>
      <c r="H48" s="51">
        <f>SUM(H42:H47)</f>
        <v>2284747891</v>
      </c>
      <c r="I48" s="21"/>
      <c r="J48" s="51">
        <f>SUM(J42:J47)</f>
        <v>1817555450</v>
      </c>
      <c r="K48" s="28"/>
      <c r="L48" s="51">
        <f>SUM(L42:L47)</f>
        <v>467192441</v>
      </c>
      <c r="M48" s="52"/>
      <c r="N48" s="51">
        <f>SUM(N42:N47)</f>
        <v>360336089</v>
      </c>
      <c r="O48" s="29"/>
      <c r="P48" s="53">
        <f>SUM(P42:P47)</f>
        <v>106856352</v>
      </c>
      <c r="Q48" s="29"/>
      <c r="R48" s="54">
        <f>SUM(R42:R47)</f>
        <v>0</v>
      </c>
    </row>
    <row r="49" spans="2:18" ht="4.5" customHeight="1" x14ac:dyDescent="0.25">
      <c r="B49" s="18"/>
      <c r="C49" s="19"/>
      <c r="D49" s="18"/>
      <c r="E49" s="22"/>
      <c r="F49" s="18"/>
      <c r="G49" s="20"/>
      <c r="H49" s="21"/>
      <c r="I49" s="21"/>
      <c r="J49" s="55"/>
      <c r="K49" s="28"/>
      <c r="L49" s="29"/>
      <c r="M49" s="29"/>
      <c r="N49" s="29"/>
      <c r="O49" s="29"/>
      <c r="P49" s="29"/>
      <c r="Q49" s="29"/>
      <c r="R49" s="29"/>
    </row>
    <row r="50" spans="2:18" ht="16.7" customHeight="1" x14ac:dyDescent="0.25">
      <c r="B50" s="18"/>
      <c r="C50" s="19" t="s">
        <v>53</v>
      </c>
      <c r="D50" s="19"/>
      <c r="E50" s="22"/>
      <c r="F50" s="18"/>
      <c r="G50" s="20"/>
      <c r="H50" s="21"/>
      <c r="I50" s="21"/>
      <c r="J50" s="55"/>
      <c r="K50" s="28"/>
      <c r="L50" s="29"/>
      <c r="M50" s="29"/>
      <c r="N50" s="29"/>
      <c r="O50" s="29"/>
      <c r="P50" s="29"/>
      <c r="Q50" s="29"/>
      <c r="R50" s="29"/>
    </row>
    <row r="51" spans="2:18" ht="23.25" customHeight="1" x14ac:dyDescent="0.25">
      <c r="B51" s="18"/>
      <c r="C51" s="19"/>
      <c r="D51" s="19" t="s">
        <v>54</v>
      </c>
      <c r="E51" s="18"/>
      <c r="F51" s="18"/>
      <c r="G51" s="20"/>
      <c r="H51" s="21">
        <f>+P51</f>
        <v>3187718449</v>
      </c>
      <c r="I51" s="21"/>
      <c r="J51" s="25"/>
      <c r="K51" s="28"/>
      <c r="L51" s="25">
        <f>P51+N51</f>
        <v>3187718449</v>
      </c>
      <c r="M51" s="29"/>
      <c r="N51" s="29"/>
      <c r="O51" s="29"/>
      <c r="P51" s="29">
        <v>3187718449</v>
      </c>
      <c r="Q51" s="29"/>
      <c r="R51" s="29"/>
    </row>
    <row r="52" spans="2:18" ht="3.75" customHeight="1" x14ac:dyDescent="0.25">
      <c r="B52" s="18"/>
      <c r="C52" s="18"/>
      <c r="D52" s="48"/>
      <c r="E52" s="18"/>
      <c r="F52" s="18"/>
      <c r="G52" s="20"/>
      <c r="H52" s="56"/>
      <c r="I52" s="21"/>
      <c r="J52" s="31"/>
      <c r="K52" s="28"/>
      <c r="L52" s="31"/>
      <c r="M52" s="29"/>
      <c r="N52" s="31"/>
      <c r="O52" s="29"/>
      <c r="P52" s="31"/>
      <c r="Q52" s="29"/>
      <c r="R52" s="31"/>
    </row>
    <row r="53" spans="2:18" ht="18.75" customHeight="1" x14ac:dyDescent="0.25">
      <c r="B53" s="19"/>
      <c r="C53" s="18"/>
      <c r="D53" s="18"/>
      <c r="E53" s="19" t="s">
        <v>55</v>
      </c>
      <c r="F53" s="18"/>
      <c r="G53" s="20"/>
      <c r="H53" s="57">
        <f>SUM(H51:H52)</f>
        <v>3187718449</v>
      </c>
      <c r="I53" s="21"/>
      <c r="J53" s="58">
        <f>SUM(J51:J52)</f>
        <v>0</v>
      </c>
      <c r="K53" s="59"/>
      <c r="L53" s="58">
        <f>SUM(L51:L52)</f>
        <v>3187718449</v>
      </c>
      <c r="M53" s="29"/>
      <c r="N53" s="58">
        <f>SUM(N51:N52)</f>
        <v>0</v>
      </c>
      <c r="O53" s="29"/>
      <c r="P53" s="57">
        <f>SUM(P51:P52)</f>
        <v>3187718449</v>
      </c>
      <c r="Q53" s="29"/>
      <c r="R53" s="58">
        <f>SUM(R51:R52)</f>
        <v>0</v>
      </c>
    </row>
    <row r="54" spans="2:18" ht="24.75" customHeight="1" x14ac:dyDescent="0.25">
      <c r="B54" s="19"/>
      <c r="C54" s="18"/>
      <c r="D54" s="48"/>
      <c r="E54" s="19" t="s">
        <v>56</v>
      </c>
      <c r="F54" s="18"/>
      <c r="G54" s="20"/>
      <c r="H54" s="21">
        <f>R54+L54+J54</f>
        <v>5472466340</v>
      </c>
      <c r="I54" s="21"/>
      <c r="J54" s="29">
        <f>J53+J48</f>
        <v>1817555450</v>
      </c>
      <c r="K54" s="28"/>
      <c r="L54" s="60">
        <f>P54+N54</f>
        <v>3654910890</v>
      </c>
      <c r="M54" s="29"/>
      <c r="N54" s="29">
        <f>N53+N48</f>
        <v>360336089</v>
      </c>
      <c r="O54" s="29"/>
      <c r="P54" s="29">
        <f>P53+P48</f>
        <v>3294574801</v>
      </c>
      <c r="Q54" s="29"/>
      <c r="R54" s="61">
        <f>R53+R48</f>
        <v>0</v>
      </c>
    </row>
    <row r="55" spans="2:18" s="67" customFormat="1" ht="18.75" customHeight="1" x14ac:dyDescent="0.25">
      <c r="B55" s="62" t="s">
        <v>57</v>
      </c>
      <c r="C55" s="63"/>
      <c r="D55" s="37"/>
      <c r="E55" s="37"/>
      <c r="F55" s="37"/>
      <c r="G55" s="28"/>
      <c r="H55" s="64">
        <f>R55+L55+J55</f>
        <v>6449921633</v>
      </c>
      <c r="I55" s="29"/>
      <c r="J55" s="64">
        <v>351960569</v>
      </c>
      <c r="K55" s="28"/>
      <c r="L55" s="25">
        <f>P55+N55</f>
        <v>5715978344</v>
      </c>
      <c r="M55" s="65"/>
      <c r="N55" s="66">
        <v>5715978344</v>
      </c>
      <c r="O55" s="65"/>
      <c r="P55" s="66"/>
      <c r="Q55" s="65"/>
      <c r="R55" s="66">
        <v>381982720</v>
      </c>
    </row>
    <row r="56" spans="2:18" ht="21.75" customHeight="1" thickBot="1" x14ac:dyDescent="0.35">
      <c r="B56" s="17" t="s">
        <v>58</v>
      </c>
      <c r="C56" s="18"/>
      <c r="D56" s="18"/>
      <c r="E56" s="18"/>
      <c r="F56" s="18"/>
      <c r="G56" s="39" t="s">
        <v>41</v>
      </c>
      <c r="H56" s="40">
        <f>+H54+H55</f>
        <v>11922387973</v>
      </c>
      <c r="I56" s="39" t="s">
        <v>0</v>
      </c>
      <c r="J56" s="40">
        <f>+J54+J55</f>
        <v>2169516019</v>
      </c>
      <c r="K56" s="68" t="s">
        <v>0</v>
      </c>
      <c r="L56" s="69">
        <f>P56+N56</f>
        <v>9370889234</v>
      </c>
      <c r="M56" s="39" t="s">
        <v>0</v>
      </c>
      <c r="N56" s="40">
        <f>+N54+N55</f>
        <v>6076314433</v>
      </c>
      <c r="O56" s="39" t="s">
        <v>41</v>
      </c>
      <c r="P56" s="40">
        <f>+P54+P55</f>
        <v>3294574801</v>
      </c>
      <c r="Q56" s="39" t="s">
        <v>0</v>
      </c>
      <c r="R56" s="40">
        <f>+R54+R55</f>
        <v>381982720</v>
      </c>
    </row>
    <row r="57" spans="2:18" ht="6" customHeight="1" thickTop="1" x14ac:dyDescent="0.3">
      <c r="B57" s="5"/>
      <c r="C57" s="70"/>
      <c r="D57" s="5"/>
      <c r="E57" s="5"/>
      <c r="F57" s="5"/>
      <c r="G57" s="71"/>
      <c r="H57" s="72"/>
      <c r="I57" s="21"/>
      <c r="J57" s="72"/>
      <c r="K57" s="71"/>
      <c r="L57" s="72"/>
      <c r="M57" s="21"/>
      <c r="N57" s="72"/>
      <c r="O57" s="21"/>
      <c r="P57" s="72"/>
      <c r="Q57" s="21"/>
      <c r="R57" s="72"/>
    </row>
    <row r="58" spans="2:18" ht="21.75" x14ac:dyDescent="0.3"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9"/>
      <c r="R58" s="179"/>
    </row>
    <row r="59" spans="2:18" ht="2.25" customHeight="1" x14ac:dyDescent="0.25">
      <c r="G59" s="73"/>
      <c r="H59" s="74"/>
      <c r="I59" s="75"/>
      <c r="J59" s="75"/>
      <c r="K59" s="73"/>
      <c r="L59" s="75"/>
      <c r="M59" s="75"/>
      <c r="N59" s="75"/>
      <c r="O59" s="75"/>
      <c r="P59" s="75"/>
      <c r="Q59" s="75"/>
      <c r="R59" s="75"/>
    </row>
    <row r="62" spans="2:18" x14ac:dyDescent="0.25">
      <c r="H62" s="4">
        <f>H36-H56</f>
        <v>0</v>
      </c>
      <c r="J62" s="4">
        <f>J36-J56</f>
        <v>0</v>
      </c>
      <c r="L62" s="4">
        <f>L36-L56</f>
        <v>0</v>
      </c>
      <c r="N62" s="4">
        <f>N36-N56</f>
        <v>0</v>
      </c>
      <c r="P62" s="4">
        <f>P36-P56</f>
        <v>0</v>
      </c>
      <c r="R62" s="4">
        <f>R36-R56</f>
        <v>0</v>
      </c>
    </row>
    <row r="65" spans="10:10" ht="12.75" customHeight="1" x14ac:dyDescent="0.25"/>
    <row r="69" spans="10:10" x14ac:dyDescent="0.25">
      <c r="J69" s="76"/>
    </row>
    <row r="167" spans="8:18" x14ac:dyDescent="0.25">
      <c r="J167" s="4" t="s">
        <v>59</v>
      </c>
      <c r="N167" s="77" t="s">
        <v>59</v>
      </c>
      <c r="O167" s="77" t="s">
        <v>60</v>
      </c>
      <c r="R167" s="77" t="s">
        <v>61</v>
      </c>
    </row>
    <row r="168" spans="8:18" x14ac:dyDescent="0.25">
      <c r="H168" s="78" t="s">
        <v>62</v>
      </c>
      <c r="J168" s="77" t="s">
        <v>63</v>
      </c>
      <c r="L168" s="77" t="s">
        <v>62</v>
      </c>
      <c r="N168" s="77" t="s">
        <v>63</v>
      </c>
      <c r="O168" s="77" t="s">
        <v>64</v>
      </c>
      <c r="R168" s="77" t="s">
        <v>6</v>
      </c>
    </row>
  </sheetData>
  <mergeCells count="3">
    <mergeCell ref="H9:H11"/>
    <mergeCell ref="R9:R11"/>
    <mergeCell ref="B58:R58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7169" r:id="rId3">
          <objectPr defaultSize="0" autoPict="0" r:id="rId4">
            <anchor moveWithCells="1" sizeWithCells="1">
              <from>
                <xdr:col>17</xdr:col>
                <xdr:colOff>876300</xdr:colOff>
                <xdr:row>56</xdr:row>
                <xdr:rowOff>28575</xdr:rowOff>
              </from>
              <to>
                <xdr:col>17</xdr:col>
                <xdr:colOff>1276350</xdr:colOff>
                <xdr:row>59</xdr:row>
                <xdr:rowOff>133350</xdr:rowOff>
              </to>
            </anchor>
          </objectPr>
        </oleObject>
      </mc:Choice>
      <mc:Fallback>
        <oleObject progId="MSDraw" shapeId="7169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B9D1-DA0B-48E2-9407-68D6B860A694}">
  <dimension ref="B1:Q164"/>
  <sheetViews>
    <sheetView zoomScale="70" zoomScaleNormal="70" workbookViewId="0">
      <selection activeCell="Q26" sqref="Q26:Q27"/>
    </sheetView>
  </sheetViews>
  <sheetFormatPr baseColWidth="10" defaultColWidth="9.77734375" defaultRowHeight="15.75" x14ac:dyDescent="0.25"/>
  <cols>
    <col min="1" max="1" width="2.33203125" style="4" customWidth="1"/>
    <col min="2" max="2" width="2.21875" style="4" customWidth="1"/>
    <col min="3" max="3" width="1.44140625" style="4" customWidth="1"/>
    <col min="4" max="4" width="2.5546875" style="4" customWidth="1"/>
    <col min="5" max="5" width="3.77734375" style="4" customWidth="1"/>
    <col min="6" max="6" width="39.44140625" style="4" customWidth="1"/>
    <col min="7" max="7" width="2.44140625" style="4" customWidth="1"/>
    <col min="8" max="8" width="17.88671875" style="4" customWidth="1"/>
    <col min="9" max="9" width="3.5546875" style="4" customWidth="1"/>
    <col min="10" max="10" width="17.5546875" style="4" customWidth="1"/>
    <col min="11" max="11" width="3.6640625" style="4" customWidth="1"/>
    <col min="12" max="12" width="19" style="4" customWidth="1"/>
    <col min="13" max="13" width="3.6640625" style="4" customWidth="1"/>
    <col min="14" max="14" width="0.5546875" style="4" customWidth="1"/>
    <col min="15" max="15" width="14.77734375" style="4" customWidth="1"/>
    <col min="16" max="16384" width="9.77734375" style="4"/>
  </cols>
  <sheetData>
    <row r="1" spans="2:17" ht="10.5" customHeight="1" x14ac:dyDescent="0.25"/>
    <row r="2" spans="2:17" ht="2.2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2:17" ht="6.7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2:17" s="7" customFormat="1" ht="29.25" customHeight="1" x14ac:dyDescent="0.3">
      <c r="B4" s="6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114"/>
      <c r="N4" s="114"/>
      <c r="O4" s="4"/>
      <c r="Q4" s="8"/>
    </row>
    <row r="5" spans="2:17" s="7" customFormat="1" ht="33" customHeight="1" x14ac:dyDescent="0.3">
      <c r="B5" s="9" t="s">
        <v>88</v>
      </c>
      <c r="C5" s="9"/>
      <c r="D5" s="9"/>
      <c r="E5" s="9"/>
      <c r="F5" s="9"/>
      <c r="G5" s="9"/>
      <c r="H5" s="9"/>
      <c r="I5" s="9"/>
      <c r="J5" s="9"/>
      <c r="K5" s="9"/>
      <c r="L5" s="9"/>
      <c r="M5" s="114"/>
      <c r="N5" s="114"/>
      <c r="O5" s="4"/>
      <c r="Q5" s="8"/>
    </row>
    <row r="6" spans="2:17" s="7" customFormat="1" ht="30" customHeight="1" x14ac:dyDescent="0.25">
      <c r="B6" s="10" t="s">
        <v>66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4"/>
      <c r="N6" s="114"/>
      <c r="O6" s="4"/>
    </row>
    <row r="7" spans="2:17" s="7" customFormat="1" ht="30" customHeight="1" x14ac:dyDescent="0.25">
      <c r="B7" s="10" t="s">
        <v>2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14"/>
      <c r="N7" s="114"/>
      <c r="O7" s="4"/>
    </row>
    <row r="8" spans="2:17" ht="18.75" x14ac:dyDescent="0.25">
      <c r="B8" s="5"/>
      <c r="C8" s="5"/>
      <c r="D8" s="5"/>
      <c r="E8" s="5"/>
      <c r="F8" s="5"/>
      <c r="G8" s="5"/>
      <c r="H8" s="115"/>
      <c r="I8" s="11"/>
      <c r="J8" s="3" t="s">
        <v>5</v>
      </c>
      <c r="K8" s="11"/>
      <c r="L8" s="178" t="s">
        <v>4</v>
      </c>
      <c r="M8" s="116"/>
    </row>
    <row r="9" spans="2:17" ht="18.75" x14ac:dyDescent="0.25">
      <c r="B9" s="13"/>
      <c r="C9" s="5"/>
      <c r="D9" s="5"/>
      <c r="E9" s="5"/>
      <c r="F9" s="5"/>
      <c r="G9" s="5"/>
      <c r="H9" s="115" t="s">
        <v>3</v>
      </c>
      <c r="I9" s="11"/>
      <c r="J9" s="3" t="s">
        <v>6</v>
      </c>
      <c r="K9" s="11"/>
      <c r="L9" s="178"/>
      <c r="M9" s="116"/>
    </row>
    <row r="10" spans="2:17" ht="3" customHeight="1" thickBot="1" x14ac:dyDescent="0.3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17"/>
      <c r="N10" s="118"/>
    </row>
    <row r="11" spans="2:17" ht="3" customHeight="1" x14ac:dyDescent="0.2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2:17" ht="19.5" customHeight="1" x14ac:dyDescent="0.25">
      <c r="B12" s="17" t="s">
        <v>89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2:17" ht="19.5" customHeight="1" x14ac:dyDescent="0.25">
      <c r="B13" s="18"/>
      <c r="C13" s="19" t="s">
        <v>21</v>
      </c>
      <c r="D13" s="18"/>
      <c r="E13" s="18"/>
      <c r="F13" s="18"/>
      <c r="G13" s="20"/>
      <c r="H13" s="21"/>
      <c r="I13" s="21"/>
      <c r="J13" s="21"/>
      <c r="K13" s="21"/>
      <c r="L13" s="21"/>
      <c r="M13" s="75"/>
    </row>
    <row r="14" spans="2:17" ht="19.5" x14ac:dyDescent="0.3">
      <c r="B14" s="18"/>
      <c r="C14" s="22"/>
      <c r="D14" s="22" t="s">
        <v>22</v>
      </c>
      <c r="E14" s="18"/>
      <c r="F14" s="18"/>
      <c r="G14" s="23" t="s">
        <v>0</v>
      </c>
      <c r="H14" s="29">
        <f t="shared" ref="H14:H20" si="0">L14+J14</f>
        <v>89189168</v>
      </c>
      <c r="I14" s="24" t="s">
        <v>0</v>
      </c>
      <c r="J14" s="119">
        <v>89189168</v>
      </c>
      <c r="K14" s="24" t="s">
        <v>0</v>
      </c>
      <c r="L14" s="119"/>
      <c r="M14" s="120"/>
    </row>
    <row r="15" spans="2:17" ht="19.5" hidden="1" x14ac:dyDescent="0.3">
      <c r="B15" s="18"/>
      <c r="C15" s="22"/>
      <c r="D15" s="22" t="s">
        <v>23</v>
      </c>
      <c r="E15" s="18"/>
      <c r="F15" s="18"/>
      <c r="G15" s="23"/>
      <c r="H15" s="29">
        <f t="shared" si="0"/>
        <v>0</v>
      </c>
      <c r="I15" s="24"/>
      <c r="J15" s="119"/>
      <c r="K15" s="24"/>
      <c r="L15" s="119"/>
      <c r="M15" s="120"/>
    </row>
    <row r="16" spans="2:17" ht="20.25" x14ac:dyDescent="0.35">
      <c r="B16" s="18"/>
      <c r="C16" s="22"/>
      <c r="D16" s="22" t="s">
        <v>24</v>
      </c>
      <c r="E16" s="18"/>
      <c r="F16" s="18"/>
      <c r="G16" s="20"/>
      <c r="H16" s="29">
        <f t="shared" si="0"/>
        <v>19718060</v>
      </c>
      <c r="I16" s="21"/>
      <c r="J16" s="119">
        <v>19449620</v>
      </c>
      <c r="K16" s="21"/>
      <c r="L16" s="119">
        <v>268440</v>
      </c>
      <c r="M16" s="121"/>
    </row>
    <row r="17" spans="2:13" ht="20.25" customHeight="1" x14ac:dyDescent="0.35">
      <c r="B17" s="18"/>
      <c r="C17" s="22"/>
      <c r="D17" s="22" t="s">
        <v>25</v>
      </c>
      <c r="E17" s="18"/>
      <c r="F17" s="18"/>
      <c r="G17" s="20"/>
      <c r="H17" s="29">
        <f t="shared" si="0"/>
        <v>1152740</v>
      </c>
      <c r="I17" s="21"/>
      <c r="J17" s="25">
        <v>1152740</v>
      </c>
      <c r="K17" s="21"/>
      <c r="L17" s="119"/>
      <c r="M17" s="121"/>
    </row>
    <row r="18" spans="2:13" ht="20.25" hidden="1" customHeight="1" x14ac:dyDescent="0.35">
      <c r="B18" s="18"/>
      <c r="C18" s="22"/>
      <c r="D18" s="22" t="s">
        <v>90</v>
      </c>
      <c r="E18" s="18"/>
      <c r="F18" s="18"/>
      <c r="G18" s="20"/>
      <c r="H18" s="29">
        <f t="shared" si="0"/>
        <v>0</v>
      </c>
      <c r="I18" s="21"/>
      <c r="J18" s="119"/>
      <c r="K18" s="21"/>
      <c r="L18" s="119"/>
      <c r="M18" s="121"/>
    </row>
    <row r="19" spans="2:13" ht="20.25" customHeight="1" x14ac:dyDescent="0.35">
      <c r="B19" s="18"/>
      <c r="C19" s="22"/>
      <c r="D19" s="22" t="s">
        <v>76</v>
      </c>
      <c r="E19" s="18"/>
      <c r="F19" s="18"/>
      <c r="G19" s="20"/>
      <c r="H19" s="29">
        <f t="shared" si="0"/>
        <v>593386166</v>
      </c>
      <c r="I19" s="21"/>
      <c r="J19" s="25">
        <f>106586642+475142433</f>
        <v>581729075</v>
      </c>
      <c r="K19" s="21"/>
      <c r="L19" s="119">
        <f>3983401+7673689+1</f>
        <v>11657091</v>
      </c>
      <c r="M19" s="121"/>
    </row>
    <row r="20" spans="2:13" ht="20.25" customHeight="1" x14ac:dyDescent="0.35">
      <c r="B20" s="18"/>
      <c r="C20" s="22"/>
      <c r="D20" s="22" t="s">
        <v>28</v>
      </c>
      <c r="E20" s="18"/>
      <c r="F20" s="18"/>
      <c r="G20" s="20"/>
      <c r="H20" s="29">
        <f t="shared" si="0"/>
        <v>61016100</v>
      </c>
      <c r="I20" s="21"/>
      <c r="J20" s="119">
        <v>61016100</v>
      </c>
      <c r="K20" s="21"/>
      <c r="L20" s="119"/>
      <c r="M20" s="121"/>
    </row>
    <row r="21" spans="2:13" ht="20.25" x14ac:dyDescent="0.35">
      <c r="B21" s="18"/>
      <c r="C21" s="18"/>
      <c r="D21" s="18"/>
      <c r="E21" s="22" t="s">
        <v>91</v>
      </c>
      <c r="F21" s="18"/>
      <c r="G21" s="20"/>
      <c r="H21" s="36">
        <f>SUM(H14:H20)</f>
        <v>764462234</v>
      </c>
      <c r="I21" s="21"/>
      <c r="J21" s="35">
        <f>SUM(J14:J20)</f>
        <v>752536703</v>
      </c>
      <c r="K21" s="21"/>
      <c r="L21" s="35">
        <f>SUM(L14:L20)</f>
        <v>11925531</v>
      </c>
      <c r="M21" s="121"/>
    </row>
    <row r="22" spans="2:13" ht="6.75" customHeight="1" x14ac:dyDescent="0.25">
      <c r="B22" s="18"/>
      <c r="C22" s="18"/>
      <c r="D22" s="18"/>
      <c r="E22" s="18"/>
      <c r="F22" s="18"/>
      <c r="G22" s="20"/>
      <c r="H22" s="29"/>
      <c r="I22" s="21"/>
      <c r="J22" s="21"/>
      <c r="K22" s="21"/>
      <c r="L22" s="21"/>
      <c r="M22" s="75"/>
    </row>
    <row r="23" spans="2:13" ht="20.25" customHeight="1" x14ac:dyDescent="0.25">
      <c r="B23" s="18"/>
      <c r="C23" s="22"/>
      <c r="D23" s="22" t="s">
        <v>31</v>
      </c>
      <c r="E23" s="18"/>
      <c r="F23" s="18"/>
      <c r="G23" s="20"/>
      <c r="H23" s="29">
        <f>L23+J23</f>
        <v>28168300</v>
      </c>
      <c r="I23" s="21"/>
      <c r="J23" s="119">
        <v>28168300</v>
      </c>
      <c r="K23" s="21"/>
      <c r="L23" s="119"/>
      <c r="M23" s="75"/>
    </row>
    <row r="24" spans="2:13" ht="20.25" customHeight="1" x14ac:dyDescent="0.25">
      <c r="B24" s="18"/>
      <c r="C24" s="22"/>
      <c r="D24" s="22" t="s">
        <v>32</v>
      </c>
      <c r="E24" s="18"/>
      <c r="F24" s="18"/>
      <c r="G24" s="20"/>
      <c r="H24" s="29">
        <f>L24+J24</f>
        <v>49025605</v>
      </c>
      <c r="I24" s="21"/>
      <c r="J24" s="119">
        <v>49025605</v>
      </c>
      <c r="K24" s="21"/>
      <c r="L24" s="119"/>
      <c r="M24" s="75"/>
    </row>
    <row r="25" spans="2:13" ht="20.25" customHeight="1" x14ac:dyDescent="0.25">
      <c r="B25" s="18"/>
      <c r="C25" s="22"/>
      <c r="D25" s="22" t="s">
        <v>35</v>
      </c>
      <c r="E25" s="18"/>
      <c r="F25" s="18"/>
      <c r="G25" s="20"/>
      <c r="H25" s="29"/>
      <c r="I25" s="18"/>
      <c r="J25" s="119"/>
      <c r="K25" s="21"/>
      <c r="L25" s="119"/>
      <c r="M25" s="75"/>
    </row>
    <row r="26" spans="2:13" ht="20.25" customHeight="1" x14ac:dyDescent="0.25">
      <c r="B26" s="18"/>
      <c r="C26" s="22"/>
      <c r="D26" s="22" t="s">
        <v>36</v>
      </c>
      <c r="E26" s="18"/>
      <c r="F26" s="18"/>
      <c r="G26" s="20"/>
      <c r="H26" s="29">
        <f>L26+J26</f>
        <v>167204132</v>
      </c>
      <c r="I26" s="21"/>
      <c r="J26" s="119">
        <v>167204132</v>
      </c>
      <c r="K26" s="21"/>
      <c r="L26" s="119"/>
      <c r="M26" s="75"/>
    </row>
    <row r="27" spans="2:13" ht="20.25" customHeight="1" x14ac:dyDescent="0.25">
      <c r="B27" s="18"/>
      <c r="C27" s="22"/>
      <c r="D27" s="22" t="s">
        <v>38</v>
      </c>
      <c r="E27" s="18"/>
      <c r="F27" s="18"/>
      <c r="G27" s="20"/>
      <c r="H27" s="29">
        <f>L27+J27</f>
        <v>2179889</v>
      </c>
      <c r="I27" s="21"/>
      <c r="J27" s="1">
        <v>1382</v>
      </c>
      <c r="K27" s="21"/>
      <c r="L27" s="119">
        <v>2178507</v>
      </c>
      <c r="M27" s="75"/>
    </row>
    <row r="28" spans="2:13" ht="20.25" customHeight="1" x14ac:dyDescent="0.25">
      <c r="B28" s="18"/>
      <c r="C28" s="22"/>
      <c r="D28" s="22" t="s">
        <v>39</v>
      </c>
      <c r="E28" s="18"/>
      <c r="F28" s="18"/>
      <c r="G28" s="20"/>
      <c r="H28" s="29">
        <f>L28+J28</f>
        <v>8812295</v>
      </c>
      <c r="I28" s="21"/>
      <c r="J28" s="119">
        <v>8812295</v>
      </c>
      <c r="K28" s="21"/>
      <c r="L28" s="119"/>
      <c r="M28" s="75"/>
    </row>
    <row r="29" spans="2:13" ht="3.75" customHeight="1" x14ac:dyDescent="0.3">
      <c r="B29" s="18"/>
      <c r="C29" s="38"/>
      <c r="D29" s="18"/>
      <c r="E29" s="18"/>
      <c r="F29" s="18"/>
      <c r="G29" s="20"/>
      <c r="H29" s="29"/>
      <c r="I29" s="21"/>
      <c r="J29" s="21"/>
      <c r="K29" s="21"/>
      <c r="L29" s="21"/>
      <c r="M29" s="75"/>
    </row>
    <row r="30" spans="2:13" ht="21" customHeight="1" thickBot="1" x14ac:dyDescent="0.35">
      <c r="B30" s="17" t="s">
        <v>92</v>
      </c>
      <c r="C30" s="18"/>
      <c r="D30" s="18"/>
      <c r="E30" s="17"/>
      <c r="F30" s="18"/>
      <c r="G30" s="39" t="s">
        <v>41</v>
      </c>
      <c r="H30" s="41">
        <f>SUM(H21:H28)</f>
        <v>1019852455</v>
      </c>
      <c r="I30" s="39" t="s">
        <v>42</v>
      </c>
      <c r="J30" s="40">
        <f>SUM(J21:J28)</f>
        <v>1005748417</v>
      </c>
      <c r="K30" s="39" t="s">
        <v>0</v>
      </c>
      <c r="L30" s="40">
        <f>SUM(L21:L28)</f>
        <v>14104038</v>
      </c>
      <c r="M30" s="122"/>
    </row>
    <row r="31" spans="2:13" ht="3.75" customHeight="1" thickTop="1" x14ac:dyDescent="0.3">
      <c r="B31" s="18"/>
      <c r="C31" s="22"/>
      <c r="D31" s="18"/>
      <c r="E31" s="18"/>
      <c r="F31" s="18"/>
      <c r="G31" s="20"/>
      <c r="H31" s="29"/>
      <c r="I31" s="21"/>
      <c r="J31" s="21"/>
      <c r="K31" s="21"/>
      <c r="L31" s="21"/>
      <c r="M31" s="123"/>
    </row>
    <row r="32" spans="2:13" ht="19.5" x14ac:dyDescent="0.3">
      <c r="B32" s="38" t="s">
        <v>93</v>
      </c>
      <c r="C32" s="18"/>
      <c r="D32" s="18"/>
      <c r="E32" s="18"/>
      <c r="F32" s="18"/>
      <c r="G32" s="47"/>
      <c r="H32" s="29"/>
      <c r="I32" s="21"/>
      <c r="J32" s="21"/>
      <c r="K32" s="21"/>
      <c r="L32" s="21"/>
      <c r="M32" s="75"/>
    </row>
    <row r="33" spans="2:14" ht="20.25" customHeight="1" x14ac:dyDescent="0.25">
      <c r="B33" s="18"/>
      <c r="C33" s="19" t="s">
        <v>44</v>
      </c>
      <c r="D33" s="18"/>
      <c r="E33" s="18"/>
      <c r="F33" s="18"/>
      <c r="G33" s="18"/>
      <c r="H33" s="29"/>
      <c r="I33" s="21"/>
      <c r="J33" s="21"/>
      <c r="K33" s="21"/>
      <c r="L33" s="21"/>
      <c r="M33" s="75"/>
    </row>
    <row r="34" spans="2:14" ht="20.25" customHeight="1" x14ac:dyDescent="0.25">
      <c r="B34" s="18"/>
      <c r="C34" s="22" t="s">
        <v>45</v>
      </c>
      <c r="D34" s="48"/>
      <c r="E34" s="18"/>
      <c r="F34" s="18"/>
      <c r="G34" s="18"/>
      <c r="H34" s="29"/>
      <c r="I34" s="18"/>
      <c r="J34" s="119"/>
      <c r="K34" s="18"/>
      <c r="L34" s="119"/>
    </row>
    <row r="35" spans="2:14" ht="20.25" customHeight="1" x14ac:dyDescent="0.3">
      <c r="B35" s="18"/>
      <c r="C35" s="22"/>
      <c r="D35" s="22" t="s">
        <v>46</v>
      </c>
      <c r="E35" s="18"/>
      <c r="F35" s="18"/>
      <c r="G35" s="23" t="s">
        <v>0</v>
      </c>
      <c r="H35" s="29">
        <f>L35+J35</f>
        <v>35433901</v>
      </c>
      <c r="I35" s="23" t="s">
        <v>0</v>
      </c>
      <c r="J35" s="119">
        <v>35433901</v>
      </c>
      <c r="K35" s="23"/>
      <c r="L35" s="119"/>
      <c r="M35" s="124"/>
    </row>
    <row r="36" spans="2:14" ht="20.25" customHeight="1" x14ac:dyDescent="0.3">
      <c r="B36" s="18"/>
      <c r="C36" s="22"/>
      <c r="D36" s="22" t="s">
        <v>81</v>
      </c>
      <c r="E36" s="18"/>
      <c r="F36" s="18"/>
      <c r="G36" s="23"/>
      <c r="H36" s="29">
        <f>L36+J36</f>
        <v>11348</v>
      </c>
      <c r="I36" s="23"/>
      <c r="J36" s="119">
        <v>11348</v>
      </c>
      <c r="K36" s="23"/>
      <c r="L36" s="119"/>
      <c r="M36" s="124"/>
    </row>
    <row r="37" spans="2:14" ht="20.25" customHeight="1" x14ac:dyDescent="0.3">
      <c r="B37" s="18"/>
      <c r="C37" s="22"/>
      <c r="D37" s="22" t="s">
        <v>82</v>
      </c>
      <c r="E37" s="18"/>
      <c r="F37" s="18"/>
      <c r="H37" s="29">
        <f>L37+J37</f>
        <v>6206260</v>
      </c>
      <c r="J37" s="119">
        <v>6206260</v>
      </c>
      <c r="K37" s="23"/>
      <c r="L37" s="119"/>
      <c r="M37" s="124"/>
    </row>
    <row r="38" spans="2:14" ht="20.25" customHeight="1" x14ac:dyDescent="0.3">
      <c r="B38" s="18"/>
      <c r="C38" s="22"/>
      <c r="D38" s="22" t="s">
        <v>48</v>
      </c>
      <c r="E38" s="18"/>
      <c r="F38" s="18"/>
      <c r="G38" s="20"/>
      <c r="H38" s="29">
        <f t="shared" ref="H38:H40" si="1">L38+J38</f>
        <v>8919274</v>
      </c>
      <c r="I38" s="21"/>
      <c r="J38" s="119">
        <v>8919274</v>
      </c>
      <c r="K38" s="119"/>
      <c r="L38" s="119"/>
      <c r="M38" s="125"/>
    </row>
    <row r="39" spans="2:14" ht="20.25" customHeight="1" x14ac:dyDescent="0.3">
      <c r="B39" s="18"/>
      <c r="C39" s="22" t="s">
        <v>94</v>
      </c>
      <c r="D39" s="22"/>
      <c r="E39" s="18"/>
      <c r="F39" s="18"/>
      <c r="G39" s="20"/>
      <c r="H39" s="29">
        <f t="shared" si="1"/>
        <v>2855</v>
      </c>
      <c r="I39" s="21"/>
      <c r="J39" s="119">
        <v>2855</v>
      </c>
      <c r="K39" s="119"/>
      <c r="L39" s="119"/>
      <c r="M39" s="125"/>
    </row>
    <row r="40" spans="2:14" ht="20.25" customHeight="1" x14ac:dyDescent="0.3">
      <c r="B40" s="18"/>
      <c r="C40" s="22"/>
      <c r="D40" s="22" t="s">
        <v>95</v>
      </c>
      <c r="E40" s="18"/>
      <c r="F40" s="18"/>
      <c r="G40" s="20"/>
      <c r="H40" s="29">
        <f t="shared" si="1"/>
        <v>55574017</v>
      </c>
      <c r="I40" s="21"/>
      <c r="J40" s="119">
        <v>55574017</v>
      </c>
      <c r="K40" s="119"/>
      <c r="L40" s="119"/>
      <c r="M40" s="125"/>
    </row>
    <row r="41" spans="2:14" ht="20.25" hidden="1" customHeight="1" x14ac:dyDescent="0.3">
      <c r="B41" s="18"/>
      <c r="C41" s="22"/>
      <c r="D41" s="22" t="s">
        <v>84</v>
      </c>
      <c r="E41" s="18"/>
      <c r="F41" s="18"/>
      <c r="G41" s="20"/>
      <c r="H41" s="29">
        <f>L41+J41</f>
        <v>0</v>
      </c>
      <c r="I41" s="21"/>
      <c r="J41" s="119"/>
      <c r="K41" s="119"/>
      <c r="L41" s="119"/>
      <c r="M41" s="125"/>
    </row>
    <row r="42" spans="2:14" ht="20.25" customHeight="1" x14ac:dyDescent="0.3">
      <c r="B42" s="18"/>
      <c r="C42" s="18"/>
      <c r="D42" s="18"/>
      <c r="E42" s="22" t="s">
        <v>96</v>
      </c>
      <c r="F42" s="18"/>
      <c r="G42" s="20"/>
      <c r="H42" s="51">
        <f>SUM(H35:H41)</f>
        <v>106147655</v>
      </c>
      <c r="I42" s="21"/>
      <c r="J42" s="51">
        <f>SUM(J35:J41)</f>
        <v>106147655</v>
      </c>
      <c r="K42" s="21"/>
      <c r="L42" s="54">
        <f>SUM(L35:L41)</f>
        <v>0</v>
      </c>
      <c r="M42" s="123"/>
      <c r="N42" s="126"/>
    </row>
    <row r="43" spans="2:14" ht="24.75" customHeight="1" x14ac:dyDescent="0.35">
      <c r="B43" s="19" t="s">
        <v>97</v>
      </c>
      <c r="C43" s="18"/>
      <c r="D43" s="48"/>
      <c r="E43" s="18"/>
      <c r="F43" s="18"/>
      <c r="G43" s="20"/>
      <c r="H43" s="127">
        <f>SUM(H42)</f>
        <v>106147655</v>
      </c>
      <c r="I43" s="21"/>
      <c r="J43" s="127">
        <f>SUM(J42)</f>
        <v>106147655</v>
      </c>
      <c r="K43" s="21"/>
      <c r="L43" s="128">
        <f>SUM(L42)</f>
        <v>0</v>
      </c>
      <c r="M43" s="121"/>
    </row>
    <row r="44" spans="2:14" ht="20.25" customHeight="1" x14ac:dyDescent="0.25">
      <c r="B44" s="17" t="s">
        <v>98</v>
      </c>
      <c r="C44" s="129"/>
      <c r="D44" s="18"/>
      <c r="E44" s="18"/>
      <c r="F44" s="18"/>
      <c r="G44" s="20"/>
      <c r="H44" s="21">
        <f>L44+J44</f>
        <v>913704800</v>
      </c>
      <c r="I44" s="21"/>
      <c r="J44" s="119">
        <v>899600762</v>
      </c>
      <c r="K44" s="130"/>
      <c r="L44" s="21">
        <v>14104038</v>
      </c>
      <c r="M44" s="131"/>
    </row>
    <row r="45" spans="2:14" ht="20.25" customHeight="1" thickBot="1" x14ac:dyDescent="0.35">
      <c r="B45" s="17" t="s">
        <v>99</v>
      </c>
      <c r="C45" s="18"/>
      <c r="D45" s="18"/>
      <c r="E45" s="18"/>
      <c r="F45" s="18"/>
      <c r="G45" s="39" t="s">
        <v>41</v>
      </c>
      <c r="H45" s="40">
        <f>+H43+H44</f>
        <v>1019852455</v>
      </c>
      <c r="I45" s="39" t="s">
        <v>0</v>
      </c>
      <c r="J45" s="40">
        <f>+J43+J44</f>
        <v>1005748417</v>
      </c>
      <c r="K45" s="39" t="s">
        <v>0</v>
      </c>
      <c r="L45" s="40">
        <f>+L43+L44</f>
        <v>14104038</v>
      </c>
      <c r="M45" s="122"/>
    </row>
    <row r="46" spans="2:14" ht="20.25" customHeight="1" thickTop="1" x14ac:dyDescent="0.3">
      <c r="B46" s="17"/>
      <c r="C46" s="18"/>
      <c r="D46" s="18"/>
      <c r="E46" s="18"/>
      <c r="F46" s="18"/>
      <c r="G46" s="39"/>
      <c r="H46" s="132"/>
      <c r="I46" s="39"/>
      <c r="J46" s="132"/>
      <c r="K46" s="39"/>
      <c r="L46" s="132"/>
      <c r="M46" s="122"/>
    </row>
    <row r="47" spans="2:14" ht="20.25" customHeight="1" x14ac:dyDescent="0.3">
      <c r="B47" s="17"/>
      <c r="C47" s="18"/>
      <c r="D47" s="18"/>
      <c r="E47" s="18"/>
      <c r="F47" s="18"/>
      <c r="G47" s="39"/>
      <c r="H47" s="132"/>
      <c r="I47" s="39"/>
      <c r="J47" s="132"/>
      <c r="K47" s="39"/>
      <c r="L47" s="132"/>
      <c r="M47" s="122"/>
    </row>
    <row r="48" spans="2:14" ht="20.25" customHeight="1" x14ac:dyDescent="0.3">
      <c r="B48" s="17"/>
      <c r="C48" s="18"/>
      <c r="D48" s="18"/>
      <c r="E48" s="18"/>
      <c r="F48" s="18"/>
      <c r="G48" s="39"/>
      <c r="H48" s="132"/>
      <c r="I48" s="39"/>
      <c r="J48" s="132"/>
      <c r="K48" s="39"/>
      <c r="L48" s="132"/>
      <c r="M48" s="122"/>
    </row>
    <row r="49" spans="2:13" ht="20.25" customHeight="1" x14ac:dyDescent="0.3">
      <c r="B49" s="17"/>
      <c r="C49" s="18"/>
      <c r="D49" s="18"/>
      <c r="E49" s="18"/>
      <c r="F49" s="18"/>
      <c r="G49" s="39"/>
      <c r="H49" s="132"/>
      <c r="I49" s="39"/>
      <c r="J49" s="132"/>
      <c r="K49" s="39"/>
      <c r="L49" s="132"/>
      <c r="M49" s="122"/>
    </row>
    <row r="50" spans="2:13" ht="20.25" customHeight="1" x14ac:dyDescent="0.3">
      <c r="B50" s="17"/>
      <c r="C50" s="18"/>
      <c r="D50" s="18"/>
      <c r="E50" s="18"/>
      <c r="F50" s="18"/>
      <c r="G50" s="39"/>
      <c r="H50" s="132"/>
      <c r="I50" s="39"/>
      <c r="J50" s="132"/>
      <c r="K50" s="39"/>
      <c r="L50" s="132"/>
      <c r="M50" s="122"/>
    </row>
    <row r="51" spans="2:13" ht="21.75" customHeight="1" x14ac:dyDescent="0.3">
      <c r="B51" s="19"/>
      <c r="C51" s="18"/>
      <c r="D51" s="18"/>
      <c r="E51" s="18"/>
      <c r="F51" s="18"/>
      <c r="G51" s="39"/>
      <c r="H51" s="132"/>
      <c r="I51" s="39"/>
      <c r="J51" s="132"/>
      <c r="K51" s="39"/>
      <c r="L51" s="132"/>
      <c r="M51" s="122"/>
    </row>
    <row r="52" spans="2:13" ht="21.75" customHeight="1" x14ac:dyDescent="0.3">
      <c r="B52" s="19"/>
      <c r="C52" s="18"/>
      <c r="D52" s="18"/>
      <c r="E52" s="18"/>
      <c r="F52" s="18"/>
      <c r="G52" s="39"/>
      <c r="H52" s="132"/>
      <c r="I52" s="39"/>
      <c r="J52" s="132"/>
      <c r="K52" s="39"/>
      <c r="L52" s="132"/>
      <c r="M52" s="122"/>
    </row>
    <row r="53" spans="2:13" ht="21.75" customHeight="1" x14ac:dyDescent="0.3">
      <c r="B53" s="19"/>
      <c r="C53" s="18"/>
      <c r="D53" s="18"/>
      <c r="E53" s="18"/>
      <c r="F53" s="18"/>
      <c r="G53" s="39"/>
      <c r="H53" s="132"/>
      <c r="I53" s="39"/>
      <c r="J53" s="132"/>
      <c r="K53" s="39"/>
      <c r="L53" s="132"/>
      <c r="M53" s="122"/>
    </row>
    <row r="54" spans="2:13" ht="12" customHeight="1" x14ac:dyDescent="0.25">
      <c r="G54" s="73"/>
      <c r="H54" s="74"/>
      <c r="I54" s="75"/>
      <c r="J54" s="75"/>
      <c r="K54" s="75"/>
      <c r="L54" s="75"/>
      <c r="M54" s="75"/>
    </row>
    <row r="55" spans="2:13" ht="12" customHeight="1" x14ac:dyDescent="0.25"/>
    <row r="57" spans="2:13" x14ac:dyDescent="0.25">
      <c r="H57" s="4">
        <f>H30-H45</f>
        <v>0</v>
      </c>
      <c r="J57" s="4">
        <f>J30-J45</f>
        <v>0</v>
      </c>
      <c r="L57" s="4">
        <f>L30-L45</f>
        <v>0</v>
      </c>
    </row>
    <row r="61" spans="2:13" ht="12.75" customHeight="1" x14ac:dyDescent="0.25"/>
    <row r="163" spans="8:12" x14ac:dyDescent="0.25">
      <c r="J163" s="4" t="s">
        <v>59</v>
      </c>
      <c r="L163" s="77" t="s">
        <v>61</v>
      </c>
    </row>
    <row r="164" spans="8:12" x14ac:dyDescent="0.25">
      <c r="H164" s="78" t="s">
        <v>62</v>
      </c>
      <c r="J164" s="77" t="s">
        <v>63</v>
      </c>
      <c r="L164" s="77" t="s">
        <v>6</v>
      </c>
    </row>
  </sheetData>
  <mergeCells count="1">
    <mergeCell ref="L8:L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2049" r:id="rId3">
          <objectPr defaultSize="0" autoPict="0" r:id="rId4">
            <anchor moveWithCells="1" sizeWithCells="1">
              <from>
                <xdr:col>11</xdr:col>
                <xdr:colOff>1123950</xdr:colOff>
                <xdr:row>50</xdr:row>
                <xdr:rowOff>209550</xdr:rowOff>
              </from>
              <to>
                <xdr:col>12</xdr:col>
                <xdr:colOff>228600</xdr:colOff>
                <xdr:row>52</xdr:row>
                <xdr:rowOff>171450</xdr:rowOff>
              </to>
            </anchor>
          </objectPr>
        </oleObject>
      </mc:Choice>
      <mc:Fallback>
        <oleObject progId="MSDraw" shapeId="204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A0820-4B10-4BEF-8B9C-2A472C492EE9}">
  <dimension ref="A1:O59"/>
  <sheetViews>
    <sheetView topLeftCell="A7" zoomScale="80" zoomScaleNormal="80" workbookViewId="0">
      <selection activeCell="Q29" sqref="Q29"/>
    </sheetView>
  </sheetViews>
  <sheetFormatPr baseColWidth="10" defaultColWidth="9.77734375" defaultRowHeight="15" x14ac:dyDescent="0.2"/>
  <cols>
    <col min="1" max="1" width="2.33203125" style="79" customWidth="1"/>
    <col min="2" max="2" width="1.21875" style="79" customWidth="1"/>
    <col min="3" max="3" width="2.21875" style="79" customWidth="1"/>
    <col min="4" max="4" width="1.44140625" style="79" customWidth="1"/>
    <col min="5" max="5" width="2.5546875" style="79" customWidth="1"/>
    <col min="6" max="6" width="3.77734375" style="79" customWidth="1"/>
    <col min="7" max="7" width="40.109375" style="79" customWidth="1"/>
    <col min="8" max="8" width="2.44140625" style="79" customWidth="1"/>
    <col min="9" max="9" width="15.5546875" style="79" bestFit="1" customWidth="1"/>
    <col min="10" max="10" width="3.5546875" style="79" customWidth="1"/>
    <col min="11" max="11" width="16.6640625" style="79" customWidth="1"/>
    <col min="12" max="12" width="3.6640625" style="79" customWidth="1"/>
    <col min="13" max="13" width="16.21875" style="79" customWidth="1"/>
    <col min="14" max="14" width="0.5546875" style="79" customWidth="1"/>
    <col min="15" max="15" width="0.44140625" style="79" customWidth="1"/>
    <col min="16" max="16" width="9.77734375" style="79"/>
    <col min="17" max="17" width="18.44140625" style="79" customWidth="1"/>
    <col min="18" max="16384" width="9.77734375" style="79"/>
  </cols>
  <sheetData>
    <row r="1" spans="2:15" ht="12" customHeight="1" x14ac:dyDescent="0.2"/>
    <row r="2" spans="2:15" ht="2.25" customHeight="1" x14ac:dyDescent="0.2"/>
    <row r="3" spans="2:15" ht="6.75" customHeight="1" x14ac:dyDescent="0.2"/>
    <row r="4" spans="2:15" ht="6.75" customHeight="1" x14ac:dyDescent="0.2"/>
    <row r="5" spans="2:15" ht="29.25" customHeight="1" x14ac:dyDescent="0.25">
      <c r="B5" s="80" t="s">
        <v>1</v>
      </c>
      <c r="C5" s="80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4"/>
    </row>
    <row r="6" spans="2:15" ht="22.5" customHeight="1" x14ac:dyDescent="0.25">
      <c r="B6" s="83" t="s">
        <v>100</v>
      </c>
      <c r="C6" s="135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4"/>
    </row>
    <row r="7" spans="2:15" ht="24" customHeight="1" x14ac:dyDescent="0.25">
      <c r="B7" s="136" t="s">
        <v>66</v>
      </c>
      <c r="C7" s="137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4"/>
    </row>
    <row r="8" spans="2:15" ht="24" customHeight="1" x14ac:dyDescent="0.25">
      <c r="B8" s="136" t="s">
        <v>2</v>
      </c>
      <c r="C8" s="137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4"/>
    </row>
    <row r="9" spans="2:15" ht="24" customHeight="1" x14ac:dyDescent="0.25">
      <c r="I9" s="182" t="s">
        <v>8</v>
      </c>
      <c r="J9" s="138"/>
      <c r="K9" s="182" t="s">
        <v>101</v>
      </c>
      <c r="L9" s="139"/>
      <c r="M9" s="182" t="s">
        <v>102</v>
      </c>
      <c r="O9" s="134"/>
    </row>
    <row r="10" spans="2:15" ht="24" customHeight="1" x14ac:dyDescent="0.25">
      <c r="C10" s="87"/>
      <c r="I10" s="183"/>
      <c r="J10" s="138"/>
      <c r="K10" s="183"/>
      <c r="L10" s="140"/>
      <c r="M10" s="182"/>
      <c r="O10" s="134"/>
    </row>
    <row r="11" spans="2:15" ht="3" customHeight="1" thickBot="1" x14ac:dyDescent="0.3">
      <c r="C11" s="90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0"/>
      <c r="O11" s="134"/>
    </row>
    <row r="12" spans="2:15" ht="3" customHeight="1" x14ac:dyDescent="0.25">
      <c r="O12" s="134"/>
    </row>
    <row r="13" spans="2:15" ht="23.25" customHeight="1" x14ac:dyDescent="0.2">
      <c r="C13" s="62" t="s">
        <v>89</v>
      </c>
    </row>
    <row r="14" spans="2:15" ht="20.25" customHeight="1" x14ac:dyDescent="0.2">
      <c r="B14" s="141"/>
      <c r="D14" s="92" t="s">
        <v>103</v>
      </c>
      <c r="H14" s="107"/>
      <c r="I14" s="142"/>
      <c r="J14" s="142"/>
      <c r="K14" s="142"/>
      <c r="L14" s="142"/>
      <c r="M14" s="142"/>
    </row>
    <row r="15" spans="2:15" ht="20.25" x14ac:dyDescent="0.25">
      <c r="D15" s="50" t="s">
        <v>104</v>
      </c>
      <c r="E15" s="98"/>
      <c r="H15" s="143" t="s">
        <v>41</v>
      </c>
      <c r="I15" s="144">
        <f t="shared" ref="I15:I22" si="0">M15+K15</f>
        <v>1106719404</v>
      </c>
      <c r="J15" s="143" t="s">
        <v>41</v>
      </c>
      <c r="K15" s="144">
        <f>'[2]Balance Gral I.V.M. FINAL'!N16</f>
        <v>778676607</v>
      </c>
      <c r="L15" s="143" t="s">
        <v>41</v>
      </c>
      <c r="M15" s="144">
        <f>'[2]Balance Gral I.V.M. FINAL'!P16</f>
        <v>328042797</v>
      </c>
    </row>
    <row r="16" spans="2:15" ht="18.75" x14ac:dyDescent="0.25">
      <c r="B16" s="145"/>
      <c r="D16" s="50" t="s">
        <v>105</v>
      </c>
      <c r="E16" s="98"/>
      <c r="H16" s="146"/>
      <c r="I16" s="144">
        <f t="shared" si="0"/>
        <v>81253539</v>
      </c>
      <c r="J16" s="147"/>
      <c r="K16" s="144">
        <f>'[2]Balance Gral I.V.M. FINAL'!N17</f>
        <v>29735174</v>
      </c>
      <c r="L16" s="29"/>
      <c r="M16" s="144">
        <f>'[2]Balance Gral I.V.M. FINAL'!P17</f>
        <v>51518365</v>
      </c>
    </row>
    <row r="17" spans="2:13" ht="20.25" customHeight="1" x14ac:dyDescent="0.25">
      <c r="D17" s="50" t="s">
        <v>106</v>
      </c>
      <c r="E17" s="98"/>
      <c r="H17" s="146"/>
      <c r="I17" s="144">
        <f t="shared" si="0"/>
        <v>10083950</v>
      </c>
      <c r="J17" s="147"/>
      <c r="K17" s="144">
        <f>'[2]Balance Gral I.V.M. FINAL'!N18</f>
        <v>1164118</v>
      </c>
      <c r="L17" s="4"/>
      <c r="M17" s="144">
        <f>'[2]Balance Gral I.V.M. FINAL'!P18</f>
        <v>8919832</v>
      </c>
    </row>
    <row r="18" spans="2:13" ht="18.75" x14ac:dyDescent="0.25">
      <c r="D18" s="50" t="s">
        <v>107</v>
      </c>
      <c r="E18" s="98"/>
      <c r="H18" s="146"/>
      <c r="I18" s="144">
        <f t="shared" si="0"/>
        <v>42977932</v>
      </c>
      <c r="J18" s="147"/>
      <c r="K18" s="144">
        <f>'[2]Balance Gral I.V.M. FINAL'!N19</f>
        <v>28595396</v>
      </c>
      <c r="L18" s="29"/>
      <c r="M18" s="144">
        <f>'[2]Balance Gral I.V.M. FINAL'!P19</f>
        <v>14382536</v>
      </c>
    </row>
    <row r="19" spans="2:13" ht="18.75" hidden="1" x14ac:dyDescent="0.25">
      <c r="D19" s="50"/>
      <c r="E19" s="98" t="s">
        <v>23</v>
      </c>
      <c r="H19" s="146"/>
      <c r="I19" s="144">
        <f>+K19+M19</f>
        <v>0</v>
      </c>
      <c r="J19" s="147"/>
      <c r="K19" s="144">
        <f>'[2]Balance Gral I.V.M. FINAL'!N20</f>
        <v>0</v>
      </c>
      <c r="L19" s="147"/>
      <c r="M19" s="144"/>
    </row>
    <row r="20" spans="2:13" ht="18.75" hidden="1" x14ac:dyDescent="0.25">
      <c r="D20" s="50" t="s">
        <v>108</v>
      </c>
      <c r="E20" s="50"/>
      <c r="H20" s="146"/>
      <c r="I20" s="144">
        <f t="shared" si="0"/>
        <v>0</v>
      </c>
      <c r="J20" s="147"/>
      <c r="K20" s="144"/>
      <c r="L20" s="147"/>
      <c r="M20" s="144"/>
    </row>
    <row r="21" spans="2:13" ht="18.75" hidden="1" x14ac:dyDescent="0.25">
      <c r="D21" s="50" t="s">
        <v>109</v>
      </c>
      <c r="E21" s="50"/>
      <c r="H21" s="146"/>
      <c r="I21" s="144">
        <f t="shared" si="0"/>
        <v>0</v>
      </c>
      <c r="J21" s="147"/>
      <c r="K21" s="144"/>
      <c r="L21" s="29"/>
      <c r="M21" s="25"/>
    </row>
    <row r="22" spans="2:13" ht="18.75" x14ac:dyDescent="0.25">
      <c r="D22" s="50" t="s">
        <v>110</v>
      </c>
      <c r="E22" s="50"/>
      <c r="H22" s="146"/>
      <c r="I22" s="144">
        <f t="shared" si="0"/>
        <v>1834685214</v>
      </c>
      <c r="J22" s="147"/>
      <c r="K22" s="144">
        <f>'[2]Balance Gral I.V.M. FINAL'!N21</f>
        <v>1110449140</v>
      </c>
      <c r="L22" s="29"/>
      <c r="M22" s="144">
        <f>'[2]Balance Gral I.V.M. FINAL'!P21</f>
        <v>724236074</v>
      </c>
    </row>
    <row r="23" spans="2:13" ht="6.75" customHeight="1" x14ac:dyDescent="0.25">
      <c r="D23" s="50"/>
      <c r="E23" s="50"/>
      <c r="H23" s="146"/>
      <c r="I23" s="148"/>
      <c r="J23" s="147"/>
      <c r="K23" s="148"/>
      <c r="L23" s="147"/>
      <c r="M23" s="148"/>
    </row>
    <row r="24" spans="2:13" ht="21" customHeight="1" x14ac:dyDescent="0.25">
      <c r="D24" s="37"/>
      <c r="F24" s="50" t="s">
        <v>91</v>
      </c>
      <c r="H24" s="107"/>
      <c r="I24" s="144">
        <f>SUM(I15:I22)</f>
        <v>3075720039</v>
      </c>
      <c r="J24" s="147"/>
      <c r="K24" s="144">
        <f>SUM(K15:K22)</f>
        <v>1948620435</v>
      </c>
      <c r="L24" s="147"/>
      <c r="M24" s="144">
        <f>SUM(M15:M22)</f>
        <v>1127099604</v>
      </c>
    </row>
    <row r="25" spans="2:13" ht="18.75" customHeight="1" x14ac:dyDescent="0.3">
      <c r="B25" s="149"/>
      <c r="D25" s="50" t="s">
        <v>111</v>
      </c>
      <c r="H25" s="107"/>
      <c r="I25" s="144">
        <f>M25+K25</f>
        <v>3351791433</v>
      </c>
      <c r="J25" s="142"/>
      <c r="K25" s="144">
        <f>'[2]Balance Gral I.V.M. FINAL'!N26</f>
        <v>2270935516</v>
      </c>
      <c r="L25" s="29"/>
      <c r="M25" s="144">
        <f>'[2]Balance Gral I.V.M. FINAL'!P26</f>
        <v>1080855917</v>
      </c>
    </row>
    <row r="26" spans="2:13" ht="18.75" customHeight="1" x14ac:dyDescent="0.3">
      <c r="B26" s="149"/>
      <c r="D26" s="50" t="s">
        <v>112</v>
      </c>
      <c r="H26" s="107"/>
      <c r="I26" s="144">
        <f>M26+K26</f>
        <v>2758871934</v>
      </c>
      <c r="J26" s="142"/>
      <c r="K26" s="144">
        <f>'[2]Balance Gral I.V.M. FINAL'!N27</f>
        <v>1689887170</v>
      </c>
      <c r="L26" s="29"/>
      <c r="M26" s="144">
        <f>'[2]Balance Gral I.V.M. FINAL'!P27</f>
        <v>1068984764</v>
      </c>
    </row>
    <row r="27" spans="2:13" ht="18.75" customHeight="1" x14ac:dyDescent="0.3">
      <c r="B27" s="149"/>
      <c r="D27" s="50"/>
      <c r="E27" s="22" t="s">
        <v>33</v>
      </c>
      <c r="H27" s="107"/>
      <c r="I27" s="144">
        <f>M27+K27</f>
        <v>50090647</v>
      </c>
      <c r="J27" s="142"/>
      <c r="K27" s="144">
        <f>'[2]Balance Gral I.V.M. FINAL'!N28</f>
        <v>50090647</v>
      </c>
      <c r="L27" s="29"/>
      <c r="M27" s="150">
        <f>'[2]Balance Gral I.V.M. FINAL'!P28</f>
        <v>0</v>
      </c>
    </row>
    <row r="28" spans="2:13" ht="18.75" customHeight="1" x14ac:dyDescent="0.3">
      <c r="B28" s="151"/>
      <c r="D28" s="50"/>
      <c r="E28" s="50" t="s">
        <v>113</v>
      </c>
      <c r="H28" s="107"/>
      <c r="I28" s="144">
        <f>M28+K28</f>
        <v>80739114</v>
      </c>
      <c r="J28" s="142"/>
      <c r="K28" s="144">
        <f>'[2]Balance Gral I.V.M. FINAL'!N29</f>
        <v>80739114</v>
      </c>
      <c r="L28" s="29"/>
      <c r="M28" s="152">
        <f>'[2]Balance Gral I.V.M. FINAL'!P29</f>
        <v>0</v>
      </c>
    </row>
    <row r="29" spans="2:13" ht="18.75" customHeight="1" x14ac:dyDescent="0.3">
      <c r="B29" s="151"/>
      <c r="D29" s="50" t="s">
        <v>114</v>
      </c>
      <c r="H29" s="107"/>
      <c r="I29" s="144">
        <f>M29+K29</f>
        <v>53676067</v>
      </c>
      <c r="J29" s="142"/>
      <c r="K29" s="144">
        <f>'[2]Balance Gral I.V.M. FINAL'!N34</f>
        <v>36041551</v>
      </c>
      <c r="L29" s="29"/>
      <c r="M29" s="144">
        <f>'[2]Balance Gral I.V.M. FINAL'!P34</f>
        <v>17634516</v>
      </c>
    </row>
    <row r="30" spans="2:13" ht="2.25" customHeight="1" x14ac:dyDescent="0.3">
      <c r="B30" s="153"/>
      <c r="D30" s="153"/>
      <c r="H30" s="107"/>
      <c r="I30" s="154"/>
      <c r="J30" s="142"/>
      <c r="K30" s="155"/>
      <c r="L30" s="142"/>
      <c r="M30" s="156"/>
    </row>
    <row r="31" spans="2:13" ht="18.75" customHeight="1" thickBot="1" x14ac:dyDescent="0.25">
      <c r="C31" s="62" t="s">
        <v>92</v>
      </c>
      <c r="F31" s="62"/>
      <c r="H31" s="143" t="s">
        <v>41</v>
      </c>
      <c r="I31" s="157">
        <f>SUM(I24:I30)</f>
        <v>9370889234</v>
      </c>
      <c r="J31" s="143" t="s">
        <v>42</v>
      </c>
      <c r="K31" s="157">
        <f>SUM(K24:K30)</f>
        <v>6076314433</v>
      </c>
      <c r="L31" s="143" t="s">
        <v>0</v>
      </c>
      <c r="M31" s="157">
        <f>SUM(M24:M30)</f>
        <v>3294574801</v>
      </c>
    </row>
    <row r="32" spans="2:13" ht="3.75" customHeight="1" thickTop="1" x14ac:dyDescent="0.3">
      <c r="B32" s="158"/>
      <c r="D32" s="158"/>
      <c r="H32" s="107"/>
      <c r="I32" s="159"/>
      <c r="J32" s="29"/>
      <c r="K32" s="160"/>
      <c r="L32" s="29"/>
      <c r="M32" s="159"/>
    </row>
    <row r="33" spans="2:14" ht="19.5" customHeight="1" x14ac:dyDescent="0.3">
      <c r="B33" s="158"/>
      <c r="D33" s="158"/>
      <c r="H33" s="107"/>
      <c r="I33" s="159"/>
      <c r="J33" s="29"/>
      <c r="K33" s="160"/>
      <c r="L33" s="29"/>
      <c r="M33" s="159"/>
    </row>
    <row r="34" spans="2:14" ht="18.75" customHeight="1" x14ac:dyDescent="0.3">
      <c r="B34" s="133"/>
      <c r="C34" s="94" t="s">
        <v>93</v>
      </c>
      <c r="H34" s="161"/>
      <c r="I34" s="144"/>
      <c r="J34" s="142"/>
      <c r="K34" s="142"/>
      <c r="L34" s="142"/>
      <c r="M34" s="156"/>
    </row>
    <row r="35" spans="2:14" ht="18.75" customHeight="1" x14ac:dyDescent="0.2">
      <c r="C35" s="92"/>
      <c r="D35" s="92" t="s">
        <v>115</v>
      </c>
      <c r="H35" s="107"/>
      <c r="I35" s="156"/>
      <c r="J35" s="142"/>
      <c r="K35" s="142"/>
      <c r="L35" s="142"/>
      <c r="M35" s="156"/>
    </row>
    <row r="36" spans="2:14" ht="18.75" hidden="1" customHeight="1" x14ac:dyDescent="0.25">
      <c r="C36" s="92"/>
      <c r="D36" s="92"/>
      <c r="E36" s="50" t="s">
        <v>46</v>
      </c>
      <c r="H36" s="143" t="s">
        <v>0</v>
      </c>
      <c r="I36" s="65"/>
      <c r="J36" s="143" t="s">
        <v>0</v>
      </c>
      <c r="K36" s="142"/>
      <c r="L36" s="143" t="s">
        <v>0</v>
      </c>
      <c r="M36" s="162"/>
    </row>
    <row r="37" spans="2:14" ht="18.75" customHeight="1" x14ac:dyDescent="0.25">
      <c r="C37" s="37"/>
      <c r="D37" s="50" t="s">
        <v>116</v>
      </c>
      <c r="E37" s="50"/>
      <c r="H37" s="143" t="s">
        <v>0</v>
      </c>
      <c r="I37" s="144">
        <f>M37+K37</f>
        <v>427095334</v>
      </c>
      <c r="J37" s="143" t="s">
        <v>0</v>
      </c>
      <c r="K37" s="25">
        <f>'[2]Balance Gral I.V.M. FINAL'!N44</f>
        <v>338398673</v>
      </c>
      <c r="L37" s="143" t="s">
        <v>0</v>
      </c>
      <c r="M37" s="144">
        <f>'[2]Balance Gral I.V.M. FINAL'!P44</f>
        <v>88696661</v>
      </c>
    </row>
    <row r="38" spans="2:14" ht="20.25" x14ac:dyDescent="0.25">
      <c r="E38" s="50" t="s">
        <v>49</v>
      </c>
      <c r="H38" s="143"/>
      <c r="I38" s="163">
        <f>M38+K38</f>
        <v>40097107</v>
      </c>
      <c r="J38" s="143"/>
      <c r="K38" s="25">
        <f>'[2]Balance Gral I.V.M. FINAL'!N45</f>
        <v>21937416</v>
      </c>
      <c r="L38" s="25"/>
      <c r="M38" s="144">
        <f>'[2]Balance Gral I.V.M. FINAL'!P45</f>
        <v>18159691</v>
      </c>
    </row>
    <row r="39" spans="2:14" ht="6" customHeight="1" x14ac:dyDescent="0.2">
      <c r="H39" s="107"/>
      <c r="I39" s="164"/>
      <c r="J39" s="142"/>
      <c r="K39" s="164"/>
      <c r="L39" s="142"/>
      <c r="M39" s="164"/>
    </row>
    <row r="40" spans="2:14" ht="18.75" x14ac:dyDescent="0.25">
      <c r="C40" s="37"/>
      <c r="F40" s="50" t="s">
        <v>96</v>
      </c>
      <c r="H40" s="107"/>
      <c r="I40" s="163">
        <f>SUM(I36:I39)</f>
        <v>467192441</v>
      </c>
      <c r="J40" s="29"/>
      <c r="K40" s="163">
        <f>SUM(K36:K39)</f>
        <v>360336089</v>
      </c>
      <c r="L40" s="29"/>
      <c r="M40" s="163">
        <f>SUM(M36:M39)</f>
        <v>106856352</v>
      </c>
      <c r="N40" s="37"/>
    </row>
    <row r="41" spans="2:14" ht="6" customHeight="1" x14ac:dyDescent="0.2">
      <c r="H41" s="107"/>
      <c r="I41" s="156"/>
      <c r="J41" s="142"/>
      <c r="K41" s="165"/>
      <c r="L41" s="142"/>
      <c r="M41" s="156"/>
    </row>
    <row r="42" spans="2:14" ht="20.25" customHeight="1" x14ac:dyDescent="0.25">
      <c r="B42" s="166"/>
      <c r="C42" s="167"/>
      <c r="D42" s="92" t="s">
        <v>117</v>
      </c>
      <c r="H42" s="168" t="s">
        <v>41</v>
      </c>
      <c r="I42" s="144">
        <f>M42+K42</f>
        <v>3187718449</v>
      </c>
      <c r="J42" s="168" t="s">
        <v>41</v>
      </c>
      <c r="K42" s="169"/>
      <c r="L42" s="168" t="s">
        <v>41</v>
      </c>
      <c r="M42" s="144">
        <f>'[2]Balance Gral I.V.M. FINAL'!P51</f>
        <v>3187718449</v>
      </c>
    </row>
    <row r="43" spans="2:14" ht="17.25" hidden="1" customHeight="1" x14ac:dyDescent="0.25">
      <c r="B43" s="166"/>
      <c r="C43" s="167"/>
      <c r="D43" s="92"/>
      <c r="E43" s="50" t="s">
        <v>118</v>
      </c>
      <c r="H43" s="107"/>
      <c r="I43" s="144">
        <f>M43+K43</f>
        <v>0</v>
      </c>
      <c r="J43" s="147"/>
      <c r="K43" s="144"/>
      <c r="L43" s="170"/>
      <c r="M43" s="162"/>
    </row>
    <row r="44" spans="2:14" ht="18.75" hidden="1" x14ac:dyDescent="0.25">
      <c r="D44" s="50" t="s">
        <v>119</v>
      </c>
      <c r="E44" s="50"/>
      <c r="H44" s="170"/>
      <c r="I44" s="144">
        <f>M44+K44</f>
        <v>0</v>
      </c>
      <c r="J44" s="170"/>
      <c r="K44" s="144"/>
      <c r="L44" s="170"/>
      <c r="M44" s="144"/>
    </row>
    <row r="45" spans="2:14" ht="18.75" hidden="1" customHeight="1" x14ac:dyDescent="0.25">
      <c r="D45" s="50" t="s">
        <v>120</v>
      </c>
      <c r="E45" s="50"/>
      <c r="H45" s="170"/>
      <c r="I45" s="144">
        <f>M45+K45</f>
        <v>0</v>
      </c>
      <c r="J45" s="170"/>
      <c r="K45" s="25"/>
      <c r="L45" s="170"/>
      <c r="M45" s="144"/>
    </row>
    <row r="46" spans="2:14" ht="18" customHeight="1" x14ac:dyDescent="0.3">
      <c r="C46" s="92" t="s">
        <v>121</v>
      </c>
      <c r="D46" s="37"/>
      <c r="H46" s="107"/>
      <c r="I46" s="171">
        <f>SUM(I40:I45)</f>
        <v>3654910890</v>
      </c>
      <c r="J46" s="144"/>
      <c r="K46" s="171">
        <f>SUM(K40:K45)</f>
        <v>360336089</v>
      </c>
      <c r="L46" s="144"/>
      <c r="M46" s="172">
        <f>SUM(M40:M45)</f>
        <v>3294574801</v>
      </c>
    </row>
    <row r="47" spans="2:14" ht="6" customHeight="1" x14ac:dyDescent="0.2">
      <c r="H47" s="107"/>
      <c r="I47" s="156"/>
      <c r="J47" s="142"/>
      <c r="K47" s="165"/>
      <c r="L47" s="142"/>
      <c r="M47" s="156"/>
    </row>
    <row r="48" spans="2:14" ht="21" customHeight="1" x14ac:dyDescent="0.25">
      <c r="B48" s="166"/>
      <c r="C48" s="62" t="s">
        <v>122</v>
      </c>
      <c r="D48" s="166"/>
      <c r="H48" s="107"/>
      <c r="I48" s="144">
        <f>M48+K48</f>
        <v>5715978344</v>
      </c>
      <c r="J48" s="144"/>
      <c r="K48" s="25">
        <f>'[2]Balance Gral I.V.M. FINAL'!N55</f>
        <v>5715978344</v>
      </c>
      <c r="L48" s="144"/>
      <c r="M48" s="65"/>
    </row>
    <row r="49" spans="1:15" ht="6" customHeight="1" x14ac:dyDescent="0.2">
      <c r="H49" s="107"/>
      <c r="I49" s="156"/>
      <c r="J49" s="142"/>
      <c r="K49" s="165"/>
      <c r="L49" s="142"/>
      <c r="M49" s="156"/>
    </row>
    <row r="50" spans="1:15" ht="21" thickBot="1" x14ac:dyDescent="0.35">
      <c r="C50" s="62" t="s">
        <v>123</v>
      </c>
      <c r="H50" s="143" t="s">
        <v>41</v>
      </c>
      <c r="I50" s="173">
        <f>SUM(I46:I49)</f>
        <v>9370889234</v>
      </c>
      <c r="J50" s="143" t="s">
        <v>0</v>
      </c>
      <c r="K50" s="173">
        <f>SUM(K46:K49)</f>
        <v>6076314433</v>
      </c>
      <c r="L50" s="143" t="s">
        <v>0</v>
      </c>
      <c r="M50" s="173">
        <f>SUM(M46:M49)</f>
        <v>3294574801</v>
      </c>
    </row>
    <row r="51" spans="1:15" ht="21" thickTop="1" x14ac:dyDescent="0.3">
      <c r="C51" s="62"/>
      <c r="H51" s="143"/>
      <c r="I51" s="174"/>
      <c r="J51" s="143"/>
      <c r="K51" s="174"/>
      <c r="L51" s="143"/>
      <c r="M51" s="174"/>
    </row>
    <row r="52" spans="1:15" ht="20.25" customHeight="1" x14ac:dyDescent="0.25">
      <c r="A52" s="184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</row>
    <row r="59" spans="1:15" x14ac:dyDescent="0.2">
      <c r="I59" s="79">
        <f>I31-I50</f>
        <v>0</v>
      </c>
      <c r="K59" s="79">
        <f>K31-K50</f>
        <v>0</v>
      </c>
      <c r="M59" s="79">
        <f>M31-M50</f>
        <v>0</v>
      </c>
    </row>
  </sheetData>
  <mergeCells count="4">
    <mergeCell ref="I9:I10"/>
    <mergeCell ref="K9:K10"/>
    <mergeCell ref="M9:M10"/>
    <mergeCell ref="A52:O52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9217" r:id="rId3">
          <objectPr defaultSize="0" autoPict="0" r:id="rId4">
            <anchor moveWithCells="1" sizeWithCells="1">
              <from>
                <xdr:col>12</xdr:col>
                <xdr:colOff>828675</xdr:colOff>
                <xdr:row>50</xdr:row>
                <xdr:rowOff>95250</xdr:rowOff>
              </from>
              <to>
                <xdr:col>14</xdr:col>
                <xdr:colOff>0</xdr:colOff>
                <xdr:row>51</xdr:row>
                <xdr:rowOff>171450</xdr:rowOff>
              </to>
            </anchor>
          </objectPr>
        </oleObject>
      </mc:Choice>
      <mc:Fallback>
        <oleObject progId="MSDraw" shapeId="9217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077D8-4FA8-4D75-9437-3FE6060FD8A7}">
  <dimension ref="B1:Q66"/>
  <sheetViews>
    <sheetView tabSelected="1" topLeftCell="A2" zoomScale="80" zoomScaleNormal="80" workbookViewId="0">
      <selection activeCell="K19" sqref="K19"/>
    </sheetView>
  </sheetViews>
  <sheetFormatPr baseColWidth="10" defaultColWidth="9.77734375" defaultRowHeight="15" x14ac:dyDescent="0.2"/>
  <cols>
    <col min="1" max="1" width="2.33203125" style="79" customWidth="1"/>
    <col min="2" max="2" width="1.21875" style="79" customWidth="1"/>
    <col min="3" max="3" width="2.21875" style="79" customWidth="1"/>
    <col min="4" max="4" width="1.44140625" style="79" customWidth="1"/>
    <col min="5" max="5" width="2.5546875" style="79" customWidth="1"/>
    <col min="6" max="6" width="3.77734375" style="79" customWidth="1"/>
    <col min="7" max="7" width="40.109375" style="79" customWidth="1"/>
    <col min="8" max="8" width="2.44140625" style="79" customWidth="1"/>
    <col min="9" max="9" width="15.5546875" style="79" bestFit="1" customWidth="1"/>
    <col min="10" max="10" width="3.5546875" style="79" customWidth="1"/>
    <col min="11" max="11" width="15.5546875" style="79" bestFit="1" customWidth="1"/>
    <col min="12" max="12" width="3.5546875" style="79" customWidth="1"/>
    <col min="13" max="13" width="15.88671875" style="79" customWidth="1"/>
    <col min="14" max="14" width="3.6640625" style="79" customWidth="1"/>
    <col min="15" max="15" width="15.77734375" style="79" customWidth="1"/>
    <col min="16" max="16" width="0.5546875" style="79" customWidth="1"/>
    <col min="17" max="17" width="0.44140625" style="79" customWidth="1"/>
    <col min="18" max="18" width="9.77734375" style="79"/>
    <col min="19" max="19" width="18.44140625" style="79" customWidth="1"/>
    <col min="20" max="16384" width="9.77734375" style="79"/>
  </cols>
  <sheetData>
    <row r="1" spans="2:17" ht="12" customHeight="1" x14ac:dyDescent="0.2"/>
    <row r="2" spans="2:17" ht="2.25" customHeight="1" x14ac:dyDescent="0.2"/>
    <row r="3" spans="2:17" ht="6.75" customHeight="1" x14ac:dyDescent="0.2"/>
    <row r="4" spans="2:17" ht="6.75" customHeight="1" x14ac:dyDescent="0.2"/>
    <row r="5" spans="2:17" ht="29.25" customHeight="1" x14ac:dyDescent="0.25">
      <c r="B5" s="80" t="s">
        <v>1</v>
      </c>
      <c r="C5" s="80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4"/>
    </row>
    <row r="6" spans="2:17" ht="22.5" customHeight="1" x14ac:dyDescent="0.25">
      <c r="B6" s="83" t="s">
        <v>124</v>
      </c>
      <c r="C6" s="135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4"/>
    </row>
    <row r="7" spans="2:17" ht="22.5" customHeight="1" x14ac:dyDescent="0.25">
      <c r="B7" s="83" t="s">
        <v>125</v>
      </c>
      <c r="C7" s="135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4"/>
    </row>
    <row r="8" spans="2:17" ht="24" customHeight="1" x14ac:dyDescent="0.25">
      <c r="B8" s="136" t="s">
        <v>66</v>
      </c>
      <c r="C8" s="137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4"/>
    </row>
    <row r="9" spans="2:17" ht="24" customHeight="1" x14ac:dyDescent="0.25">
      <c r="I9" s="182" t="s">
        <v>8</v>
      </c>
      <c r="J9" s="138"/>
      <c r="K9" s="182" t="s">
        <v>126</v>
      </c>
      <c r="L9" s="138"/>
      <c r="M9" s="183" t="s">
        <v>127</v>
      </c>
      <c r="N9" s="139"/>
      <c r="O9" s="183" t="s">
        <v>128</v>
      </c>
      <c r="Q9" s="134"/>
    </row>
    <row r="10" spans="2:17" ht="30.75" customHeight="1" x14ac:dyDescent="0.25">
      <c r="C10" s="87"/>
      <c r="I10" s="183"/>
      <c r="J10" s="138"/>
      <c r="K10" s="183"/>
      <c r="L10" s="138"/>
      <c r="M10" s="183"/>
      <c r="N10" s="140"/>
      <c r="O10" s="183"/>
      <c r="Q10" s="134"/>
    </row>
    <row r="11" spans="2:17" ht="3" customHeight="1" thickBot="1" x14ac:dyDescent="0.3">
      <c r="C11" s="90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0"/>
      <c r="Q11" s="134"/>
    </row>
    <row r="12" spans="2:17" ht="3" customHeight="1" x14ac:dyDescent="0.25">
      <c r="Q12" s="134"/>
    </row>
    <row r="13" spans="2:17" ht="23.25" customHeight="1" x14ac:dyDescent="0.2">
      <c r="C13" s="62" t="s">
        <v>89</v>
      </c>
    </row>
    <row r="14" spans="2:17" ht="20.25" customHeight="1" x14ac:dyDescent="0.2">
      <c r="B14" s="141"/>
      <c r="D14" s="92" t="s">
        <v>103</v>
      </c>
      <c r="H14" s="107"/>
      <c r="I14" s="142"/>
      <c r="J14" s="142"/>
      <c r="K14" s="142"/>
      <c r="L14" s="142"/>
      <c r="M14" s="142"/>
      <c r="N14" s="142"/>
      <c r="O14" s="142"/>
    </row>
    <row r="15" spans="2:17" ht="20.25" x14ac:dyDescent="0.25">
      <c r="D15" s="50" t="s">
        <v>104</v>
      </c>
      <c r="E15" s="98"/>
      <c r="H15" s="143" t="s">
        <v>41</v>
      </c>
      <c r="I15" s="144">
        <f>O15+M15+K15</f>
        <v>546083566</v>
      </c>
      <c r="J15" s="143" t="s">
        <v>41</v>
      </c>
      <c r="K15" s="144">
        <v>450897054</v>
      </c>
      <c r="L15" s="143" t="s">
        <v>41</v>
      </c>
      <c r="M15" s="144">
        <v>88434960</v>
      </c>
      <c r="N15" s="143" t="s">
        <v>41</v>
      </c>
      <c r="O15" s="144">
        <v>6751552</v>
      </c>
    </row>
    <row r="16" spans="2:17" ht="18.75" hidden="1" x14ac:dyDescent="0.25">
      <c r="B16" s="145"/>
      <c r="D16" s="50" t="s">
        <v>105</v>
      </c>
      <c r="E16" s="98"/>
      <c r="H16" s="146"/>
      <c r="I16" s="144">
        <f t="shared" ref="I16:I21" si="0">O16+M16+K16</f>
        <v>0</v>
      </c>
      <c r="J16" s="147"/>
      <c r="K16" s="144"/>
      <c r="L16" s="147"/>
      <c r="M16" s="144"/>
      <c r="N16" s="147"/>
      <c r="O16" s="144"/>
    </row>
    <row r="17" spans="2:15" ht="20.25" customHeight="1" x14ac:dyDescent="0.25">
      <c r="D17" s="50" t="s">
        <v>106</v>
      </c>
      <c r="E17" s="98"/>
      <c r="H17" s="146"/>
      <c r="I17" s="144">
        <f t="shared" si="0"/>
        <v>540937716</v>
      </c>
      <c r="J17" s="147"/>
      <c r="K17" s="144">
        <v>540853090</v>
      </c>
      <c r="L17" s="147"/>
      <c r="M17" s="144">
        <v>78702</v>
      </c>
      <c r="N17" s="147"/>
      <c r="O17" s="144">
        <v>5924</v>
      </c>
    </row>
    <row r="18" spans="2:15" ht="18.75" x14ac:dyDescent="0.25">
      <c r="D18" s="50" t="s">
        <v>107</v>
      </c>
      <c r="E18" s="98"/>
      <c r="H18" s="146"/>
      <c r="I18" s="144">
        <f t="shared" si="0"/>
        <v>7533787</v>
      </c>
      <c r="J18" s="147"/>
      <c r="K18" s="144">
        <v>6995768</v>
      </c>
      <c r="L18" s="147"/>
      <c r="M18" s="144">
        <v>502813</v>
      </c>
      <c r="N18" s="147"/>
      <c r="O18" s="144">
        <v>35206</v>
      </c>
    </row>
    <row r="19" spans="2:15" ht="18.75" x14ac:dyDescent="0.25">
      <c r="D19" s="50" t="s">
        <v>108</v>
      </c>
      <c r="E19" s="50"/>
      <c r="H19" s="146"/>
      <c r="I19" s="144">
        <f t="shared" si="0"/>
        <v>56149444</v>
      </c>
      <c r="J19" s="147"/>
      <c r="K19" s="25">
        <v>56149444</v>
      </c>
      <c r="L19" s="147"/>
      <c r="M19" s="162"/>
      <c r="N19" s="147"/>
      <c r="O19" s="162"/>
    </row>
    <row r="20" spans="2:15" ht="18.75" x14ac:dyDescent="0.25">
      <c r="D20" s="50" t="s">
        <v>110</v>
      </c>
      <c r="E20" s="50"/>
      <c r="H20" s="146"/>
      <c r="I20" s="144">
        <f t="shared" si="0"/>
        <v>103796557</v>
      </c>
      <c r="J20" s="147"/>
      <c r="K20" s="25">
        <f>1457917+3</f>
        <v>1457920</v>
      </c>
      <c r="L20" s="147"/>
      <c r="M20" s="144">
        <v>99416378</v>
      </c>
      <c r="N20" s="147"/>
      <c r="O20" s="144">
        <v>2922259</v>
      </c>
    </row>
    <row r="21" spans="2:15" ht="18.75" x14ac:dyDescent="0.25">
      <c r="D21" s="50" t="s">
        <v>110</v>
      </c>
      <c r="E21" s="50" t="s">
        <v>28</v>
      </c>
      <c r="H21" s="146"/>
      <c r="I21" s="144">
        <f t="shared" si="0"/>
        <v>6774507</v>
      </c>
      <c r="J21" s="147"/>
      <c r="K21" s="144">
        <v>6774507</v>
      </c>
      <c r="L21" s="147"/>
      <c r="M21" s="144"/>
      <c r="N21" s="147"/>
      <c r="O21" s="144"/>
    </row>
    <row r="22" spans="2:15" ht="6.75" customHeight="1" x14ac:dyDescent="0.25">
      <c r="D22" s="50"/>
      <c r="E22" s="50"/>
      <c r="H22" s="146"/>
      <c r="I22" s="148"/>
      <c r="J22" s="147"/>
      <c r="K22" s="148"/>
      <c r="L22" s="147"/>
      <c r="M22" s="148"/>
      <c r="N22" s="147"/>
      <c r="O22" s="148"/>
    </row>
    <row r="23" spans="2:15" ht="21" customHeight="1" x14ac:dyDescent="0.25">
      <c r="D23" s="37"/>
      <c r="F23" s="50" t="s">
        <v>91</v>
      </c>
      <c r="H23" s="107"/>
      <c r="I23" s="144">
        <f t="shared" ref="I23:I30" si="1">O23+M23+K23</f>
        <v>1261275577</v>
      </c>
      <c r="J23" s="147"/>
      <c r="K23" s="144">
        <f>SUM(K15:K21)</f>
        <v>1063127783</v>
      </c>
      <c r="L23" s="147"/>
      <c r="M23" s="144">
        <f>SUM(M15:M21)</f>
        <v>188432853</v>
      </c>
      <c r="N23" s="147"/>
      <c r="O23" s="144">
        <f>SUM(O15:O21)</f>
        <v>9714941</v>
      </c>
    </row>
    <row r="24" spans="2:15" ht="18.75" customHeight="1" x14ac:dyDescent="0.3">
      <c r="B24" s="149"/>
      <c r="D24" s="50" t="s">
        <v>111</v>
      </c>
      <c r="H24" s="107"/>
      <c r="I24" s="144">
        <f t="shared" si="1"/>
        <v>37090027</v>
      </c>
      <c r="J24" s="142"/>
      <c r="K24" s="144">
        <v>82790</v>
      </c>
      <c r="L24" s="142"/>
      <c r="M24" s="144">
        <v>34336384</v>
      </c>
      <c r="N24" s="142"/>
      <c r="O24" s="144">
        <v>2670853</v>
      </c>
    </row>
    <row r="25" spans="2:15" ht="18.75" customHeight="1" x14ac:dyDescent="0.3">
      <c r="B25" s="149"/>
      <c r="D25" s="50" t="s">
        <v>112</v>
      </c>
      <c r="H25" s="107"/>
      <c r="I25" s="144">
        <f t="shared" si="1"/>
        <v>109976041</v>
      </c>
      <c r="J25" s="142"/>
      <c r="K25" s="144">
        <v>23267254</v>
      </c>
      <c r="L25" s="142"/>
      <c r="M25" s="144">
        <v>78477172</v>
      </c>
      <c r="N25" s="142"/>
      <c r="O25" s="144">
        <v>8231615</v>
      </c>
    </row>
    <row r="26" spans="2:15" ht="18.75" hidden="1" customHeight="1" x14ac:dyDescent="0.3">
      <c r="B26" s="151"/>
      <c r="D26" s="50"/>
      <c r="E26" s="50" t="s">
        <v>113</v>
      </c>
      <c r="H26" s="107"/>
      <c r="I26" s="144"/>
      <c r="J26" s="142"/>
      <c r="K26" s="144"/>
      <c r="L26" s="142"/>
      <c r="M26" s="144"/>
      <c r="N26" s="147"/>
      <c r="O26" s="144"/>
    </row>
    <row r="27" spans="2:15" ht="18.75" customHeight="1" x14ac:dyDescent="0.3">
      <c r="B27" s="151"/>
      <c r="D27" s="50"/>
      <c r="E27" s="22" t="s">
        <v>35</v>
      </c>
      <c r="H27" s="107"/>
      <c r="I27" s="144"/>
      <c r="J27" s="142"/>
      <c r="K27" s="144"/>
      <c r="L27" s="142"/>
      <c r="M27" s="144"/>
      <c r="N27" s="147"/>
      <c r="O27" s="144"/>
    </row>
    <row r="28" spans="2:15" ht="18.75" customHeight="1" x14ac:dyDescent="0.3">
      <c r="B28" s="151"/>
      <c r="D28" s="50"/>
      <c r="E28" s="22" t="s">
        <v>36</v>
      </c>
      <c r="H28" s="107"/>
      <c r="I28" s="144">
        <f>O28+M28+K28</f>
        <v>73242396</v>
      </c>
      <c r="J28" s="142"/>
      <c r="K28" s="144">
        <v>73242396</v>
      </c>
      <c r="L28" s="142"/>
      <c r="M28" s="144"/>
      <c r="N28" s="147"/>
      <c r="O28" s="144"/>
    </row>
    <row r="29" spans="2:15" ht="18.75" customHeight="1" x14ac:dyDescent="0.3">
      <c r="B29" s="151"/>
      <c r="D29" s="50"/>
      <c r="E29" s="22" t="s">
        <v>129</v>
      </c>
      <c r="H29" s="107"/>
      <c r="I29" s="144">
        <f>O29+M29+K29</f>
        <v>421281</v>
      </c>
      <c r="J29" s="142"/>
      <c r="K29" s="144">
        <v>421281</v>
      </c>
      <c r="L29" s="142"/>
      <c r="M29" s="144"/>
      <c r="N29" s="147"/>
      <c r="O29" s="144"/>
    </row>
    <row r="30" spans="2:15" ht="18.75" customHeight="1" x14ac:dyDescent="0.3">
      <c r="B30" s="151"/>
      <c r="D30" s="50" t="s">
        <v>114</v>
      </c>
      <c r="H30" s="107"/>
      <c r="I30" s="144">
        <f t="shared" si="1"/>
        <v>28819611</v>
      </c>
      <c r="J30" s="142"/>
      <c r="K30" s="144">
        <v>27829630</v>
      </c>
      <c r="L30" s="142"/>
      <c r="M30" s="144">
        <v>929124</v>
      </c>
      <c r="N30" s="147"/>
      <c r="O30" s="144">
        <v>60857</v>
      </c>
    </row>
    <row r="31" spans="2:15" ht="2.25" customHeight="1" x14ac:dyDescent="0.3">
      <c r="B31" s="153"/>
      <c r="D31" s="153"/>
      <c r="H31" s="107"/>
      <c r="I31" s="154"/>
      <c r="J31" s="142"/>
      <c r="K31" s="154"/>
      <c r="L31" s="142"/>
      <c r="M31" s="155"/>
      <c r="N31" s="142"/>
      <c r="O31" s="156"/>
    </row>
    <row r="32" spans="2:15" ht="18.75" customHeight="1" thickBot="1" x14ac:dyDescent="0.25">
      <c r="C32" s="62" t="s">
        <v>92</v>
      </c>
      <c r="F32" s="62"/>
      <c r="H32" s="143" t="s">
        <v>41</v>
      </c>
      <c r="I32" s="157">
        <f>SUM(I23:I31)</f>
        <v>1510824933</v>
      </c>
      <c r="J32" s="143" t="s">
        <v>42</v>
      </c>
      <c r="K32" s="157">
        <f>SUM(K23:K31)</f>
        <v>1187971134</v>
      </c>
      <c r="L32" s="143" t="s">
        <v>42</v>
      </c>
      <c r="M32" s="157">
        <f>SUM(M23:M31)</f>
        <v>302175533</v>
      </c>
      <c r="N32" s="143" t="s">
        <v>0</v>
      </c>
      <c r="O32" s="157">
        <f>SUM(O23:O31)</f>
        <v>20678266</v>
      </c>
    </row>
    <row r="33" spans="2:16" ht="3.75" customHeight="1" thickTop="1" x14ac:dyDescent="0.3">
      <c r="B33" s="158"/>
      <c r="D33" s="158"/>
      <c r="H33" s="107"/>
      <c r="I33" s="159"/>
      <c r="J33" s="29"/>
      <c r="K33" s="159"/>
      <c r="L33" s="29"/>
      <c r="M33" s="160"/>
      <c r="N33" s="29"/>
      <c r="O33" s="159"/>
    </row>
    <row r="34" spans="2:16" ht="15" customHeight="1" x14ac:dyDescent="0.3">
      <c r="B34" s="158"/>
      <c r="D34" s="158"/>
      <c r="H34" s="107"/>
      <c r="I34" s="159"/>
      <c r="J34" s="29"/>
      <c r="K34" s="159"/>
      <c r="L34" s="29"/>
      <c r="M34" s="160"/>
      <c r="N34" s="29"/>
      <c r="O34" s="159"/>
    </row>
    <row r="35" spans="2:16" ht="18.75" customHeight="1" x14ac:dyDescent="0.3">
      <c r="B35" s="133"/>
      <c r="C35" s="94" t="s">
        <v>93</v>
      </c>
      <c r="H35" s="161"/>
      <c r="I35" s="144"/>
      <c r="J35" s="142"/>
      <c r="K35" s="144"/>
      <c r="L35" s="142"/>
      <c r="M35" s="142"/>
      <c r="N35" s="142"/>
      <c r="O35" s="156"/>
    </row>
    <row r="36" spans="2:16" ht="18.75" customHeight="1" x14ac:dyDescent="0.2">
      <c r="C36" s="92"/>
      <c r="D36" s="92" t="s">
        <v>115</v>
      </c>
      <c r="H36" s="107"/>
      <c r="I36" s="156"/>
      <c r="J36" s="142"/>
      <c r="K36" s="156"/>
      <c r="L36" s="142"/>
      <c r="M36" s="142"/>
      <c r="N36" s="142"/>
      <c r="O36" s="156"/>
    </row>
    <row r="37" spans="2:16" ht="20.25" x14ac:dyDescent="0.25">
      <c r="E37" s="50" t="s">
        <v>46</v>
      </c>
      <c r="H37" s="143" t="s">
        <v>0</v>
      </c>
      <c r="I37" s="144">
        <f t="shared" ref="I37:I44" si="2">O37+M37+K37</f>
        <v>13438523</v>
      </c>
      <c r="J37" s="143" t="s">
        <v>0</v>
      </c>
      <c r="K37" s="25">
        <v>13438523</v>
      </c>
      <c r="L37" s="143" t="s">
        <v>0</v>
      </c>
      <c r="M37" s="144"/>
      <c r="N37" s="143" t="s">
        <v>0</v>
      </c>
      <c r="O37" s="144"/>
    </row>
    <row r="38" spans="2:16" ht="20.25" x14ac:dyDescent="0.25">
      <c r="E38" s="50" t="s">
        <v>81</v>
      </c>
      <c r="H38" s="143"/>
      <c r="I38" s="144">
        <f t="shared" si="2"/>
        <v>15295981</v>
      </c>
      <c r="J38" s="143"/>
      <c r="K38" s="25">
        <v>15295981</v>
      </c>
      <c r="L38" s="143"/>
      <c r="M38" s="144"/>
      <c r="N38" s="143"/>
      <c r="O38" s="144"/>
    </row>
    <row r="39" spans="2:16" ht="20.25" x14ac:dyDescent="0.25">
      <c r="E39" s="50" t="s">
        <v>82</v>
      </c>
      <c r="H39" s="143"/>
      <c r="I39" s="144">
        <f t="shared" si="2"/>
        <v>11123239</v>
      </c>
      <c r="J39" s="143"/>
      <c r="K39" s="25">
        <v>11123239</v>
      </c>
      <c r="L39" s="143"/>
      <c r="M39" s="144"/>
      <c r="N39" s="143"/>
      <c r="O39" s="144"/>
    </row>
    <row r="40" spans="2:16" ht="20.25" x14ac:dyDescent="0.25">
      <c r="E40" s="50" t="s">
        <v>47</v>
      </c>
      <c r="H40" s="143"/>
      <c r="I40" s="144">
        <f t="shared" si="2"/>
        <v>41375170</v>
      </c>
      <c r="J40" s="143"/>
      <c r="K40" s="25">
        <v>41375170</v>
      </c>
      <c r="L40" s="143"/>
      <c r="M40" s="144"/>
      <c r="N40" s="143"/>
      <c r="O40" s="144"/>
    </row>
    <row r="41" spans="2:16" ht="20.25" x14ac:dyDescent="0.25">
      <c r="E41" s="50" t="s">
        <v>130</v>
      </c>
      <c r="H41" s="143"/>
      <c r="I41" s="144">
        <f t="shared" si="2"/>
        <v>78658534</v>
      </c>
      <c r="J41" s="143"/>
      <c r="K41" s="25">
        <v>78658534</v>
      </c>
      <c r="L41" s="143"/>
      <c r="M41" s="144"/>
      <c r="N41" s="143"/>
      <c r="O41" s="144"/>
    </row>
    <row r="42" spans="2:16" ht="20.25" x14ac:dyDescent="0.25">
      <c r="E42" s="50" t="s">
        <v>49</v>
      </c>
      <c r="H42" s="143"/>
      <c r="I42" s="144">
        <f t="shared" si="2"/>
        <v>111178494</v>
      </c>
      <c r="J42" s="143"/>
      <c r="K42" s="163">
        <v>111149742</v>
      </c>
      <c r="L42" s="143"/>
      <c r="M42" s="144">
        <v>27355</v>
      </c>
      <c r="N42" s="143"/>
      <c r="O42" s="144">
        <v>1397</v>
      </c>
    </row>
    <row r="43" spans="2:16" ht="20.25" x14ac:dyDescent="0.25">
      <c r="E43" s="50" t="s">
        <v>95</v>
      </c>
      <c r="H43" s="143"/>
      <c r="I43" s="144">
        <f t="shared" si="2"/>
        <v>1751290</v>
      </c>
      <c r="J43" s="143"/>
      <c r="K43" s="163">
        <v>1751290</v>
      </c>
      <c r="L43" s="143"/>
      <c r="M43" s="144"/>
      <c r="N43" s="143"/>
      <c r="O43" s="144"/>
    </row>
    <row r="44" spans="2:16" ht="20.25" x14ac:dyDescent="0.25">
      <c r="E44" s="50" t="s">
        <v>51</v>
      </c>
      <c r="H44" s="143"/>
      <c r="I44" s="144">
        <f t="shared" si="2"/>
        <v>489756299</v>
      </c>
      <c r="J44" s="143"/>
      <c r="K44" s="163">
        <f>282206021+207550278</f>
        <v>489756299</v>
      </c>
      <c r="L44" s="143"/>
      <c r="M44" s="144"/>
      <c r="N44" s="143"/>
      <c r="O44" s="144"/>
    </row>
    <row r="45" spans="2:16" ht="6" customHeight="1" x14ac:dyDescent="0.2">
      <c r="H45" s="107"/>
      <c r="I45" s="164"/>
      <c r="J45" s="142"/>
      <c r="K45" s="164"/>
      <c r="L45" s="142"/>
      <c r="M45" s="164"/>
      <c r="N45" s="142"/>
      <c r="O45" s="164"/>
    </row>
    <row r="46" spans="2:16" ht="19.5" x14ac:dyDescent="0.3">
      <c r="C46" s="37"/>
      <c r="F46" s="50" t="s">
        <v>96</v>
      </c>
      <c r="H46" s="107"/>
      <c r="I46" s="175">
        <f>SUM(I37:I45)</f>
        <v>762577530</v>
      </c>
      <c r="J46" s="29"/>
      <c r="K46" s="175">
        <f>SUM(K37:K45)</f>
        <v>762548778</v>
      </c>
      <c r="L46" s="29"/>
      <c r="M46" s="175">
        <f>SUM(M37:M45)</f>
        <v>27355</v>
      </c>
      <c r="N46" s="104"/>
      <c r="O46" s="175">
        <f>SUM(O37:O45)</f>
        <v>1397</v>
      </c>
      <c r="P46" s="37"/>
    </row>
    <row r="47" spans="2:16" ht="6" customHeight="1" x14ac:dyDescent="0.2">
      <c r="H47" s="107"/>
      <c r="I47" s="156"/>
      <c r="J47" s="142"/>
      <c r="K47" s="156"/>
      <c r="L47" s="142"/>
      <c r="M47" s="165"/>
      <c r="N47" s="142"/>
      <c r="O47" s="156"/>
    </row>
    <row r="48" spans="2:16" ht="15.6" customHeight="1" x14ac:dyDescent="0.2">
      <c r="H48" s="107"/>
      <c r="I48" s="156"/>
      <c r="J48" s="142"/>
      <c r="K48" s="156"/>
      <c r="L48" s="142"/>
      <c r="M48" s="165"/>
      <c r="N48" s="142"/>
      <c r="O48" s="156"/>
    </row>
    <row r="49" spans="2:15" ht="20.25" hidden="1" customHeight="1" x14ac:dyDescent="0.25">
      <c r="B49" s="166"/>
      <c r="C49" s="167"/>
      <c r="D49" s="92" t="s">
        <v>117</v>
      </c>
      <c r="H49" s="143" t="s">
        <v>41</v>
      </c>
      <c r="I49" s="144">
        <f>O49+M49</f>
        <v>0</v>
      </c>
      <c r="J49" s="143" t="s">
        <v>41</v>
      </c>
      <c r="K49" s="144"/>
      <c r="L49" s="143" t="s">
        <v>41</v>
      </c>
      <c r="M49" s="169"/>
      <c r="N49" s="143" t="s">
        <v>41</v>
      </c>
      <c r="O49" s="144"/>
    </row>
    <row r="50" spans="2:15" ht="17.25" hidden="1" customHeight="1" x14ac:dyDescent="0.25">
      <c r="B50" s="166"/>
      <c r="C50" s="167"/>
      <c r="D50" s="92"/>
      <c r="E50" s="50" t="s">
        <v>118</v>
      </c>
      <c r="H50" s="107"/>
      <c r="I50" s="144">
        <f>O50+M50</f>
        <v>0</v>
      </c>
      <c r="J50" s="147"/>
      <c r="K50" s="144"/>
      <c r="L50" s="147"/>
      <c r="M50" s="144"/>
      <c r="N50" s="170"/>
      <c r="O50" s="162"/>
    </row>
    <row r="51" spans="2:15" ht="18.75" hidden="1" x14ac:dyDescent="0.25">
      <c r="D51" s="50" t="s">
        <v>119</v>
      </c>
      <c r="E51" s="50"/>
      <c r="H51" s="170"/>
      <c r="I51" s="144">
        <f>O51+M51</f>
        <v>0</v>
      </c>
      <c r="J51" s="170"/>
      <c r="K51" s="144"/>
      <c r="L51" s="170"/>
      <c r="M51" s="144"/>
      <c r="N51" s="170"/>
      <c r="O51" s="144"/>
    </row>
    <row r="52" spans="2:15" ht="18.75" customHeight="1" x14ac:dyDescent="0.25">
      <c r="D52" s="50" t="s">
        <v>120</v>
      </c>
      <c r="E52" s="50" t="s">
        <v>131</v>
      </c>
      <c r="H52" s="143" t="s">
        <v>41</v>
      </c>
      <c r="I52" s="144">
        <f t="shared" ref="I52" si="3">O52+M52+K52</f>
        <v>21447633</v>
      </c>
      <c r="J52" s="143" t="s">
        <v>41</v>
      </c>
      <c r="K52" s="144">
        <v>21447633</v>
      </c>
      <c r="L52" s="143" t="s">
        <v>41</v>
      </c>
      <c r="M52" s="25"/>
      <c r="N52" s="143" t="s">
        <v>41</v>
      </c>
      <c r="O52" s="144"/>
    </row>
    <row r="53" spans="2:15" ht="18" customHeight="1" x14ac:dyDescent="0.3">
      <c r="C53" s="92" t="s">
        <v>121</v>
      </c>
      <c r="D53" s="37"/>
      <c r="H53" s="107"/>
      <c r="I53" s="148">
        <f>SUM(I46:I52)</f>
        <v>784025163</v>
      </c>
      <c r="J53" s="144"/>
      <c r="K53" s="148">
        <f>SUM(K46:K52)</f>
        <v>783996411</v>
      </c>
      <c r="L53" s="144"/>
      <c r="M53" s="172">
        <f>SUM(M46:M52)</f>
        <v>27355</v>
      </c>
      <c r="N53" s="144"/>
      <c r="O53" s="172">
        <f>SUM(O46:O52)</f>
        <v>1397</v>
      </c>
    </row>
    <row r="54" spans="2:15" ht="6" customHeight="1" x14ac:dyDescent="0.2">
      <c r="H54" s="107"/>
      <c r="I54" s="156"/>
      <c r="J54" s="142"/>
      <c r="K54" s="156"/>
      <c r="L54" s="142"/>
      <c r="M54" s="165"/>
      <c r="N54" s="142"/>
      <c r="O54" s="156"/>
    </row>
    <row r="55" spans="2:15" ht="21" customHeight="1" x14ac:dyDescent="0.25">
      <c r="B55" s="166"/>
      <c r="C55" s="62" t="s">
        <v>122</v>
      </c>
      <c r="D55" s="166"/>
      <c r="H55" s="143" t="s">
        <v>41</v>
      </c>
      <c r="I55" s="144">
        <f>O55+M55+K55</f>
        <v>726799770</v>
      </c>
      <c r="J55" s="143" t="s">
        <v>41</v>
      </c>
      <c r="K55" s="144">
        <v>403974723</v>
      </c>
      <c r="L55" s="143" t="s">
        <v>41</v>
      </c>
      <c r="M55" s="144">
        <v>302148178</v>
      </c>
      <c r="N55" s="143" t="s">
        <v>41</v>
      </c>
      <c r="O55" s="144">
        <v>20676869</v>
      </c>
    </row>
    <row r="56" spans="2:15" ht="6" customHeight="1" x14ac:dyDescent="0.2">
      <c r="H56" s="107"/>
      <c r="I56" s="156"/>
      <c r="J56" s="142"/>
      <c r="K56" s="156"/>
      <c r="L56" s="142"/>
      <c r="M56" s="165"/>
      <c r="N56" s="142"/>
      <c r="O56" s="156"/>
    </row>
    <row r="57" spans="2:15" ht="21" thickBot="1" x14ac:dyDescent="0.35">
      <c r="C57" s="62" t="s">
        <v>123</v>
      </c>
      <c r="H57" s="143" t="s">
        <v>41</v>
      </c>
      <c r="I57" s="173">
        <f>SUM(I53:I56)</f>
        <v>1510824933</v>
      </c>
      <c r="J57" s="143" t="s">
        <v>0</v>
      </c>
      <c r="K57" s="173">
        <f>SUM(K53:K56)</f>
        <v>1187971134</v>
      </c>
      <c r="L57" s="143" t="s">
        <v>0</v>
      </c>
      <c r="M57" s="173">
        <f>SUM(M53:M56)</f>
        <v>302175533</v>
      </c>
      <c r="N57" s="143" t="s">
        <v>0</v>
      </c>
      <c r="O57" s="173">
        <f>SUM(O53:O56)</f>
        <v>20678266</v>
      </c>
    </row>
    <row r="58" spans="2:15" ht="21" thickTop="1" x14ac:dyDescent="0.3">
      <c r="C58" s="62"/>
      <c r="H58" s="143"/>
      <c r="I58" s="174"/>
      <c r="J58" s="143"/>
      <c r="K58" s="174"/>
      <c r="L58" s="143"/>
      <c r="M58" s="174"/>
      <c r="N58" s="143"/>
      <c r="O58" s="174"/>
    </row>
    <row r="59" spans="2:15" ht="20.25" x14ac:dyDescent="0.3">
      <c r="C59" s="62"/>
      <c r="H59" s="143"/>
      <c r="I59" s="174"/>
      <c r="J59" s="143"/>
      <c r="K59" s="174"/>
      <c r="L59" s="143"/>
      <c r="M59" s="174"/>
      <c r="N59" s="143"/>
      <c r="O59" s="174"/>
    </row>
    <row r="66" spans="9:15" x14ac:dyDescent="0.2">
      <c r="I66" s="79">
        <f>I32-I57</f>
        <v>0</v>
      </c>
      <c r="K66" s="79">
        <f>K32-K57</f>
        <v>0</v>
      </c>
      <c r="M66" s="79">
        <f>M32-M57</f>
        <v>0</v>
      </c>
      <c r="O66" s="79">
        <f>O32-O57</f>
        <v>0</v>
      </c>
    </row>
  </sheetData>
  <mergeCells count="4">
    <mergeCell ref="I9:I10"/>
    <mergeCell ref="K9:K10"/>
    <mergeCell ref="M9:M10"/>
    <mergeCell ref="O9:O1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Draw" shapeId="10241" r:id="rId3">
          <objectPr defaultSize="0" autoPict="0" r:id="rId4">
            <anchor moveWithCells="1" sizeWithCells="1">
              <from>
                <xdr:col>14</xdr:col>
                <xdr:colOff>1009650</xdr:colOff>
                <xdr:row>57</xdr:row>
                <xdr:rowOff>66675</xdr:rowOff>
              </from>
              <to>
                <xdr:col>14</xdr:col>
                <xdr:colOff>1314450</xdr:colOff>
                <xdr:row>58</xdr:row>
                <xdr:rowOff>200025</xdr:rowOff>
              </to>
            </anchor>
          </objectPr>
        </oleObject>
      </mc:Choice>
      <mc:Fallback>
        <oleObject progId="MSDraw" shapeId="10241" r:id="rId3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3157-1F88-48EB-8504-B73648161BE4}">
  <dimension ref="A1"/>
  <sheetViews>
    <sheetView workbookViewId="0"/>
  </sheetViews>
  <sheetFormatPr baseColWidth="10"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BAL GRAL X FONDOS</vt:lpstr>
      <vt:lpstr>BAL GRAL IVM</vt:lpstr>
      <vt:lpstr>BAL GRAL RGOS PROF</vt:lpstr>
      <vt:lpstr>BAL GRAL SS MIXTO</vt:lpstr>
      <vt:lpstr>BAL GRAL ADMINISTRACION</vt:lpstr>
      <vt:lpstr>Hoja10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 Interno Gerencial</dc:creator>
  <cp:lastModifiedBy>Gonzalez, Zaida</cp:lastModifiedBy>
  <cp:lastPrinted>2020-10-28T15:01:02Z</cp:lastPrinted>
  <dcterms:created xsi:type="dcterms:W3CDTF">1997-09-18T02:23:18Z</dcterms:created>
  <dcterms:modified xsi:type="dcterms:W3CDTF">2024-09-03T19:44:58Z</dcterms:modified>
</cp:coreProperties>
</file>